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財政係\2022年度\18_財政状況資料集\01_決算関係\07_差替\02差替後（市町村確認用）※県作業\"/>
    </mc:Choice>
  </mc:AlternateContent>
  <bookViews>
    <workbookView xWindow="0" yWindow="0" windowWidth="14280" windowHeight="9984" activeTab="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W39" i="10" s="1"/>
  <c r="BW40" i="10" s="1"/>
  <c r="BW41" i="10" s="1"/>
  <c r="BW42" i="10" s="1"/>
  <c r="BW43" i="10" s="1"/>
  <c r="BE34" i="10"/>
  <c r="C34" i="10"/>
  <c r="U34" i="10" s="1"/>
  <c r="U35" i="10" s="1"/>
  <c r="U36" i="10" s="1"/>
  <c r="U37"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<sst xmlns="http://schemas.openxmlformats.org/spreadsheetml/2006/main" count="1114" uniqueCount="610">
  <si>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</si>
  <si>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</si>
  <si>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</si>
  <si>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</si>
  <si>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</si>
  <si>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</si>
  <si>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</si>
  <si>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</si>
  <si>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</si>
  <si>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</si>
  <si>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</si>
  <si>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</si>
  <si>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</si>
  <si>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</si>
  <si>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</si>
  <si>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</si>
  <si>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</si>
  <si>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</si>
  <si>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</si>
  <si>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</si>
  <si>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</si>
  <si>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</si>
  <si>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</si>
  <si>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</si>
  <si>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</si>
  <si>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</si>
  <si>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</si>
  <si>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</si>
  <si>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</si>
  <si>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</si>
  <si>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</si>
  <si>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</si>
  <si>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</si>
  <si>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</si>
  <si>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</si>
  <si>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</si>
  <si>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</si>
  <si>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</si>
  <si>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</si>
  <si>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</si>
  <si>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</si>
  <si>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</si>
  <si>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</si>
  <si>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</si>
  <si>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</si>
  <si>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</si>
  <si>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</si>
  <si>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</si>
  <si>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</si>
  <si>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</si>
  <si>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</si>
  <si>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</si>
  <si>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</si>
  <si>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</si>
  <si>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</si>
  <si>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</si>
  <si>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</si>
  <si>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</si>
  <si>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</si>
  <si>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</si>
  <si>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</si>
  <si>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</si>
  <si>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</si>
  <si>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</si>
  <si>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</si>
  <si>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</si>
  <si>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</si>
  <si>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</si>
  <si>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</si>
  <si>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</si>
  <si>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</si>
  <si>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</si>
  <si>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</si>
  <si>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</si>
  <si>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</si>
  <si>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</si>
  <si>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</si>
  <si>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</si>
  <si>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</si>
  <si>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</si>
  <si>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</si>
  <si>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</si>
  <si>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</si>
  <si>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</si>
  <si>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</si>
  <si>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</si>
  <si>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</si>
  <si>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</si>
  <si>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</si>
  <si>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</si>
  <si>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</si>
  <si>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</si>
  <si>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</si>
  <si>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</si>
  <si>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</si>
  <si>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</si>
  <si>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</si>
  <si>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</si>
  <si>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常総市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</si>
  <si>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</si>
  <si>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</si>
  <si>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</si>
  <si>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</si>
  <si>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</si>
  <si>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</si>
  <si>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</si>
  <si>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</si>
  <si>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</si>
  <si>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</si>
  <si>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</si>
  <si>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</si>
  <si>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</si>
  <si>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</si>
  <si>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</si>
  <si>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</si>
  <si>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</si>
  <si>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</si>
  <si>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</si>
  <si>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</si>
  <si>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</si>
  <si>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</si>
  <si>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</si>
  <si>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</si>
  <si>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</si>
  <si>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</si>
  <si>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</si>
  <si>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</si>
  <si>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</si>
  <si>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</si>
  <si>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</si>
  <si>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</si>
  <si>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</si>
  <si>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</si>
  <si>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</si>
  <si>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</si>
  <si>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</si>
  <si>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</si>
  <si>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</si>
  <si>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</si>
  <si>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</si>
  <si>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</si>
  <si>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</si>
  <si>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</si>
  <si>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</si>
  <si>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</si>
  <si>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</si>
  <si>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</si>
  <si>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</si>
  <si>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</si>
  <si>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</si>
  <si>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</si>
  <si>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</si>
  <si>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</si>
  <si>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</si>
  <si>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</si>
  <si>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</si>
  <si>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</si>
  <si>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</si>
  <si>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</si>
  <si>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</si>
  <si>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</si>
  <si>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</si>
  <si>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</si>
  <si>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</si>
  <si>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</si>
  <si>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</si>
  <si>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</si>
  <si>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</si>
  <si>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</si>
  <si>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</si>
  <si>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</si>
  <si>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</si>
  <si>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</si>
  <si>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</si>
  <si>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</si>
  <si>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</si>
  <si>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</si>
  <si>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</si>
  <si>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</si>
  <si>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</si>
  <si>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</si>
  <si>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</si>
  <si>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</si>
  <si>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</si>
  <si>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</si>
  <si>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</si>
  <si>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</si>
  <si>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</si>
  <si>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</si>
  <si>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</si>
  <si>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</si>
  <si>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</si>
  <si>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</si>
  <si>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</si>
  <si>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</si>
  <si>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</si>
  <si>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</si>
  <si>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</si>
  <si>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</si>
  <si>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</si>
  <si>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</si>
  <si>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</si>
  <si>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</si>
  <si>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</si>
  <si>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</si>
  <si>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</si>
  <si>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</si>
  <si>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</si>
  <si>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</si>
  <si>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</si>
  <si>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</si>
  <si>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</si>
  <si>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</si>
  <si>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</si>
  <si>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</si>
  <si>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</si>
  <si>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</si>
  <si>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</si>
  <si>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</si>
  <si>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</si>
  <si>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茨城県常総市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</si>
  <si>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</si>
  <si>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</si>
  <si>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</si>
  <si>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</si>
  <si>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</si>
  <si>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</si>
  <si>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</si>
  <si>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</si>
  <si>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</si>
  <si>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</si>
  <si>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</si>
  <si>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</si>
  <si>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</si>
  <si>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</si>
  <si>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</si>
  <si>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</si>
  <si>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</si>
  <si>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</si>
  <si>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</si>
  <si>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</si>
  <si>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</si>
  <si>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</si>
  <si>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</si>
  <si>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</si>
  <si>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</si>
  <si>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</si>
  <si>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</si>
  <si>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</si>
  <si>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</si>
  <si>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</si>
  <si>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</si>
  <si>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</si>
  <si>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</si>
  <si>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</si>
  <si>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</si>
  <si>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</si>
  <si>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</si>
  <si>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</si>
  <si>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</si>
  <si>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</si>
  <si>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</si>
  <si>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</si>
  <si>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</si>
  <si>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</si>
  <si>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</si>
  <si>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</si>
  <si>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</si>
  <si>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</si>
  <si>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</si>
  <si>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</si>
  <si>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</si>
  <si>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</si>
  <si>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</si>
  <si>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</si>
  <si>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</si>
  <si>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</si>
  <si>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</si>
  <si>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</si>
  <si>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</si>
  <si>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</si>
  <si>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</si>
  <si>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</si>
  <si>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</si>
  <si>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</si>
  <si>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</si>
  <si>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</si>
  <si>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</si>
  <si>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</si>
  <si>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</si>
  <si>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</si>
  <si>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</si>
  <si>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</si>
  <si>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</si>
  <si>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</si>
  <si>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</si>
  <si>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</si>
  <si>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</si>
  <si>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</si>
  <si>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</si>
  <si>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</si>
  <si>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</si>
  <si>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</si>
  <si>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</si>
  <si>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</si>
  <si>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</si>
  <si>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</si>
  <si>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</si>
  <si>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</si>
  <si>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</si>
  <si>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</si>
  <si>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</si>
  <si>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</si>
  <si>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</si>
  <si>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</si>
  <si>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</si>
  <si>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</si>
  <si>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</si>
  <si>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</si>
  <si>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</si>
  <si>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</si>
  <si>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</si>
  <si>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</si>
  <si>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</si>
  <si>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</si>
  <si>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</si>
  <si>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</si>
  <si>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</si>
  <si>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</si>
  <si>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</si>
  <si>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</si>
  <si>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</si>
  <si>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</si>
  <si>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</si>
  <si>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</si>
  <si>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</si>
  <si>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</si>
  <si>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</si>
  <si>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</si>
  <si>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</si>
  <si>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</si>
  <si>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</si>
  <si>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</si>
  <si>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</si>
  <si>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</si>
  <si>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</si>
  <si>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</si>
  <si>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</si>
  <si>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</si>
  <si>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</si>
  <si>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</si>
  <si>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</si>
  <si>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</si>
  <si>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</si>
  <si>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</si>
  <si>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</si>
  <si>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</si>
  <si>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</si>
  <si>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</si>
  <si>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</si>
  <si>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</si>
  <si>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</si>
  <si>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</si>
  <si>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</si>
  <si>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</si>
  <si>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</si>
  <si>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</si>
  <si>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</si>
  <si>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</si>
  <si>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</si>
  <si>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</si>
  <si>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</si>
  <si>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</si>
  <si>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</si>
  <si>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茨城県常総市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</si>
  <si>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</si>
  <si>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</si>
  <si>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</si>
  <si>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</si>
  <si>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</si>
  <si>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</si>
  <si>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</si>
  <si>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</si>
  <si>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</si>
  <si>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</si>
  <si>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</si>
  <si>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</si>
  <si>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</si>
  <si>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</si>
  <si>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</si>
  <si>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</si>
  <si>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</si>
  <si>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</si>
  <si>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</si>
  <si>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</si>
  <si>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</si>
  <si>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</si>
  <si>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</si>
  <si>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</si>
  <si>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</si>
  <si>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</si>
  <si>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</si>
  <si>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</si>
  <si>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</si>
  <si>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</si>
  <si>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</si>
  <si>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</si>
  <si>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</si>
  <si>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</si>
  <si>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</si>
  <si>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</si>
  <si>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</si>
  <si>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</si>
  <si>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</si>
  <si>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</si>
  <si>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</si>
  <si>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</si>
  <si>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</si>
  <si>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</si>
  <si>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</si>
  <si>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</si>
  <si>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</si>
  <si>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</si>
  <si>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</si>
  <si>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</si>
  <si>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</si>
  <si>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</si>
  <si>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</si>
  <si>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</si>
  <si>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</si>
  <si>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</si>
  <si>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</si>
  <si>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</si>
  <si>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</si>
  <si>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</si>
  <si>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</si>
  <si>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</si>
  <si>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</si>
  <si>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</si>
  <si>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</si>
  <si>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</si>
  <si>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</si>
  <si>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</si>
  <si>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</si>
  <si>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</si>
  <si>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</si>
  <si>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</si>
  <si>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</si>
  <si>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</si>
  <si>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</si>
  <si>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</si>
  <si>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</si>
  <si>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</si>
  <si>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</si>
  <si>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</si>
  <si>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</si>
  <si>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</si>
  <si>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</si>
  <si>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</si>
  <si>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</si>
  <si>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</si>
  <si>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</si>
  <si>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</si>
  <si>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</si>
  <si>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</si>
  <si>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</si>
  <si>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</si>
  <si>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</si>
  <si>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</si>
  <si>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</si>
  <si>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</si>
  <si>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</si>
  <si>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</si>
  <si>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</si>
  <si>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</si>
  <si>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</si>
  <si>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</si>
  <si>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</si>
  <si>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</si>
  <si>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</si>
  <si>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</si>
  <si>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</si>
  <si>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</si>
  <si>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</si>
  <si>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</si>
  <si>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</si>
  <si>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</si>
  <si>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</si>
  <si>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</si>
  <si>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</si>
  <si>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</si>
  <si>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</si>
  <si>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</si>
  <si>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</si>
  <si>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</si>
  <si>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</si>
  <si>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</si>
  <si>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</si>
  <si>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</si>
  <si>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</si>
  <si>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</si>
  <si>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</si>
  <si>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</si>
  <si>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</si>
  <si>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</si>
  <si>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</si>
  <si>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</si>
  <si>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</si>
  <si>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</si>
  <si>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</si>
  <si>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</si>
  <si>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</si>
  <si>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</si>
  <si>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</si>
  <si>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</si>
  <si>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</si>
  <si>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</si>
  <si>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</si>
  <si>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</si>
  <si>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</si>
  <si>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</si>
  <si>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</si>
  <si>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</si>
  <si>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</si>
  <si>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</si>
  <si>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</si>
  <si>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</si>
  <si>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</si>
  <si>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</si>
  <si>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</si>
  <si>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</si>
  <si>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</si>
  <si>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</si>
  <si>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</si>
  <si>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</si>
  <si>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</si>
  <si>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</si>
  <si>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</si>
  <si>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</si>
  <si>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</si>
  <si>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</si>
  <si>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</si>
  <si>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</si>
  <si>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</si>
  <si>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</si>
  <si>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</si>
  <si>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</si>
  <si>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</si>
  <si>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</si>
  <si>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</si>
  <si>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</si>
  <si>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</si>
  <si>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</si>
  <si>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</si>
  <si>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</si>
  <si>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</si>
  <si>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</si>
  <si>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</si>
  <si>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</si>
  <si>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</si>
  <si>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</si>
  <si>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</si>
  <si>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</si>
  <si>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</si>
  <si>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</si>
  <si>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</si>
  <si>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</si>
  <si>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0.82</t>
  </si>
  <si>
    <t>▲ 1.06</t>
  </si>
  <si>
    <t>水道事業会計</t>
  </si>
  <si>
    <t>一般会計</t>
  </si>
  <si>
    <t>下水道事業会計</t>
  </si>
  <si>
    <t>介護保険特別会計</t>
  </si>
  <si>
    <t>国民健康保険特別会計</t>
  </si>
  <si>
    <t>介護サービス事業特別会計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</si>
  <si>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</si>
  <si>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</si>
  <si>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</si>
  <si>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</si>
  <si>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</si>
  <si>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</si>
  <si>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</si>
  <si>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</si>
  <si>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</si>
  <si>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</si>
  <si>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</si>
  <si>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</si>
  <si>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　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</si>
  <si>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　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</si>
  <si>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茨城県後期高齢者医療広域連合　後期高齢医療特別会計</t>
    <rPh sb="0" eb="3">
      <t>イバラキケン</t>
    </rPh>
    <rPh sb="3" eb="5">
      <t>コウキ</t>
    </rPh>
    <rPh sb="5" eb="7">
      <t>コウレイ</t>
    </rPh>
    <rPh sb="7" eb="8">
      <t>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</si>
  <si>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常総衛生組合　一般会計</t>
    <rPh sb="0" eb="2">
      <t>ジョウソウ</t>
    </rPh>
    <rPh sb="2" eb="4">
      <t>エイセイ</t>
    </rPh>
    <rPh sb="4" eb="6">
      <t>クミアイ</t>
    </rPh>
    <rPh sb="7" eb="9">
      <t>イッパン</t>
    </rPh>
    <rPh sb="9" eb="11">
      <t>カイケイ</t>
    </rPh>
    <phoneticPr fontId="2"/>
  </si>
  <si>
    <t>常総地方広域市町村圏事務組合　一般会計</t>
    <rPh sb="0" eb="2">
      <t>ジョウソウ</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</si>
  <si>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茨城西南地方広域市町村圏事務組合　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2"/>
  </si>
  <si>
    <t>茨城西南地方広域市町村圏事務組合　利根老人ホーム事業特別会計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トネ</t>
    </rPh>
    <rPh sb="19" eb="21">
      <t>ロウジン</t>
    </rPh>
    <rPh sb="24" eb="26">
      <t>ジギョウ</t>
    </rPh>
    <rPh sb="26" eb="28">
      <t>トクベツ</t>
    </rPh>
    <rPh sb="28" eb="30">
      <t>カイケイ</t>
    </rPh>
    <phoneticPr fontId="2"/>
  </si>
  <si>
    <t>茨城西南広域市町村圏事務組合　特殊湛水防除事業特別会計</t>
    <rPh sb="0" eb="2">
      <t>イバラキ</t>
    </rPh>
    <rPh sb="2" eb="4">
      <t>セイナン</t>
    </rPh>
    <rPh sb="4" eb="6">
      <t>コウイキ</t>
    </rPh>
    <rPh sb="6" eb="9">
      <t>シチョウソン</t>
    </rPh>
    <rPh sb="9" eb="10">
      <t>ケン</t>
    </rPh>
    <rPh sb="10" eb="12">
      <t>ジム</t>
    </rPh>
    <rPh sb="12" eb="14">
      <t>クミアイ</t>
    </rPh>
    <rPh sb="15" eb="17">
      <t>トクシュ</t>
    </rPh>
    <rPh sb="17" eb="19">
      <t>タンスイ</t>
    </rPh>
    <rPh sb="19" eb="21">
      <t>ボウジョ</t>
    </rPh>
    <rPh sb="21" eb="23">
      <t>ジギョウ</t>
    </rPh>
    <rPh sb="23" eb="25">
      <t>トクベツ</t>
    </rPh>
    <rPh sb="25" eb="27">
      <t>カイケイ</t>
    </rPh>
    <phoneticPr fontId="2"/>
  </si>
  <si>
    <t>下妻地方広域事務組合　一般会計</t>
    <rPh sb="0" eb="2">
      <t>シモツマ</t>
    </rPh>
    <rPh sb="2" eb="4">
      <t>チホウ</t>
    </rPh>
    <rPh sb="4" eb="6">
      <t>コウイキ</t>
    </rPh>
    <rPh sb="6" eb="8">
      <t>ジム</t>
    </rPh>
    <rPh sb="8" eb="10">
      <t>クミアイ</t>
    </rPh>
    <rPh sb="11" eb="13">
      <t>イッパン</t>
    </rPh>
    <rPh sb="13" eb="15">
      <t>カイケイ</t>
    </rPh>
    <phoneticPr fontId="2"/>
  </si>
  <si>
    <t>下妻地方広域事務組合　フィットネスパークきぬ特別会計</t>
    <rPh sb="0" eb="2">
      <t>シモツマ</t>
    </rPh>
    <rPh sb="2" eb="4">
      <t>チホウ</t>
    </rPh>
    <rPh sb="4" eb="6">
      <t>コウイキ</t>
    </rPh>
    <rPh sb="6" eb="8">
      <t>ジム</t>
    </rPh>
    <rPh sb="8" eb="10">
      <t>クミアイ</t>
    </rPh>
    <rPh sb="22" eb="24">
      <t>トクベツ</t>
    </rPh>
    <rPh sb="24" eb="26">
      <t>カイケイ</t>
    </rPh>
    <phoneticPr fontId="2"/>
  </si>
  <si>
    <t>下妻地方広域事務組合　城山公苑特別会計</t>
    <rPh sb="0" eb="2">
      <t>シモツマ</t>
    </rPh>
    <rPh sb="2" eb="4">
      <t>チホウ</t>
    </rPh>
    <rPh sb="4" eb="6">
      <t>コウイキ</t>
    </rPh>
    <rPh sb="6" eb="8">
      <t>ジム</t>
    </rPh>
    <rPh sb="8" eb="10">
      <t>クミアイ</t>
    </rPh>
    <rPh sb="11" eb="13">
      <t>シロヤマ</t>
    </rPh>
    <rPh sb="13" eb="15">
      <t>コウエン</t>
    </rPh>
    <rPh sb="15" eb="17">
      <t>トクベツ</t>
    </rPh>
    <rPh sb="17" eb="19">
      <t>カイケイ</t>
    </rPh>
    <phoneticPr fontId="2"/>
  </si>
  <si>
    <t>下妻地方広域事務組合　クリーンポート・きぬ特別会計</t>
    <rPh sb="0" eb="2">
      <t>シモツマ</t>
    </rPh>
    <rPh sb="2" eb="4">
      <t>チホウ</t>
    </rPh>
    <rPh sb="4" eb="6">
      <t>コウイキ</t>
    </rPh>
    <rPh sb="6" eb="8">
      <t>ジム</t>
    </rPh>
    <rPh sb="8" eb="10">
      <t>クミアイ</t>
    </rPh>
    <rPh sb="21" eb="23">
      <t>トクベツ</t>
    </rPh>
    <rPh sb="23" eb="25">
      <t>カイケイ</t>
    </rPh>
    <phoneticPr fontId="2"/>
  </si>
  <si>
    <t>下妻地方広域事務組合　ヘキサホール・きぬ特別会計</t>
    <rPh sb="0" eb="2">
      <t>シモツマ</t>
    </rPh>
    <rPh sb="2" eb="4">
      <t>チホウ</t>
    </rPh>
    <rPh sb="4" eb="6">
      <t>コウイキ</t>
    </rPh>
    <rPh sb="6" eb="8">
      <t>ジム</t>
    </rPh>
    <rPh sb="8" eb="10">
      <t>クミアイ</t>
    </rPh>
    <rPh sb="20" eb="22">
      <t>トクベツ</t>
    </rPh>
    <rPh sb="22" eb="24">
      <t>カイケイ</t>
    </rPh>
    <phoneticPr fontId="2"/>
  </si>
  <si>
    <t>下妻地方広域事務組合　クリーンパーク・きぬ特別会計</t>
    <rPh sb="0" eb="2">
      <t>シモツマ</t>
    </rPh>
    <rPh sb="2" eb="4">
      <t>チホウ</t>
    </rPh>
    <rPh sb="4" eb="6">
      <t>コウイキ</t>
    </rPh>
    <rPh sb="6" eb="8">
      <t>ジム</t>
    </rPh>
    <rPh sb="8" eb="10">
      <t>クミアイ</t>
    </rPh>
    <rPh sb="21" eb="23">
      <t>トクベツ</t>
    </rPh>
    <rPh sb="23" eb="25">
      <t>カイケイ</t>
    </rPh>
    <phoneticPr fontId="2"/>
  </si>
  <si>
    <t>水海道あすなろの里</t>
    <rPh sb="0" eb="3">
      <t>ミツカイドウ</t>
    </rPh>
    <rPh sb="8" eb="9">
      <t>サト</t>
    </rPh>
    <phoneticPr fontId="2"/>
  </si>
  <si>
    <t>-</t>
    <phoneticPr fontId="2"/>
  </si>
  <si>
    <t>-</t>
    <phoneticPr fontId="2"/>
  </si>
  <si>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</si>
  <si>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</si>
  <si>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庁舎等建設基金</t>
    <rPh sb="0" eb="2">
      <t>チョウシャ</t>
    </rPh>
    <rPh sb="2" eb="3">
      <t>トウ</t>
    </rPh>
    <rPh sb="3" eb="5">
      <t>ケンセツ</t>
    </rPh>
    <rPh sb="5" eb="7">
      <t>キキン</t>
    </rPh>
    <phoneticPr fontId="5"/>
  </si>
  <si>
    <t>地域振興基金</t>
    <rPh sb="0" eb="2">
      <t>チイキ</t>
    </rPh>
    <rPh sb="2" eb="4">
      <t>シンコウ</t>
    </rPh>
    <rPh sb="4" eb="6">
      <t>キキン</t>
    </rPh>
    <phoneticPr fontId="5"/>
  </si>
  <si>
    <t>地域交流センター維持補修事業基金</t>
    <rPh sb="0" eb="2">
      <t>チイキ</t>
    </rPh>
    <rPh sb="2" eb="4">
      <t>コウリュウ</t>
    </rPh>
    <rPh sb="8" eb="10">
      <t>イジ</t>
    </rPh>
    <rPh sb="10" eb="12">
      <t>ホシュウ</t>
    </rPh>
    <rPh sb="12" eb="14">
      <t>ジギョウ</t>
    </rPh>
    <rPh sb="14" eb="16">
      <t>キキン</t>
    </rPh>
    <phoneticPr fontId="5"/>
  </si>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</sst>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62698</c:v>
                </c:pt>
                <c:pt idx="1">
                  <c:v>79245</c:v>
                </c:pt>
                <c:pt idx="2">
                  <c:v>71604</c:v>
                </c:pt>
                <c:pt idx="3">
                  <c:v>67009</c:v>
                </c:pt>
                <c:pt idx="4">
                  <c:v>54225</c:v>
                </c:pt>
              </c:numCache>
            </c:numRef>
          </c:val>
          <c:smooth val="0"/>
          <c:extLst>
            <c:ext xmlns:c16="http://schemas.microsoft.com/office/drawing/2014/chart" uri="{C3380CC4-5D6E-409C-BE32-E72D297353CC}">
              <c16:uniqueId val="{00000000-210F-4C2D-86D7-833F39E308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36336</c:v>
                </c:pt>
                <c:pt idx="1">
                  <c:v>47594</c:v>
                </c:pt>
                <c:pt idx="2">
                  <c:v>30554</c:v>
                </c:pt>
                <c:pt idx="3">
                  <c:v>46670</c:v>
                </c:pt>
                <c:pt idx="4">
                  <c:v>32695</c:v>
                </c:pt>
              </c:numCache>
            </c:numRef>
          </c:val>
          <c:smooth val="0"/>
          <c:extLst>
            <c:ext xmlns:c16="http://schemas.microsoft.com/office/drawing/2014/chart" uri="{C3380CC4-5D6E-409C-BE32-E72D297353CC}">
              <c16:uniqueId val="{00000001-210F-4C2D-86D7-833F39E308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5.24</c:v>
                </c:pt>
                <c:pt idx="1">
                  <c:v>4.12</c:v>
                </c:pt>
                <c:pt idx="2">
                  <c:v>4.8499999999999996</c:v>
                </c:pt>
                <c:pt idx="3">
                  <c:v>4.58</c:v>
                </c:pt>
                <c:pt idx="4">
                  <c:v>6.19</c:v>
                </c:pt>
              </c:numCache>
            </c:numRef>
          </c:val>
          <c:extLst>
            <c:ext xmlns:c16="http://schemas.microsoft.com/office/drawing/2014/chart" uri="{C3380CC4-5D6E-409C-BE32-E72D297353CC}">
              <c16:uniqueId val="{00000000-91A6-475C-9111-566C3477C1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17.079999999999998</c:v>
                </c:pt>
                <c:pt idx="1">
                  <c:v>16.87</c:v>
                </c:pt>
                <c:pt idx="2">
                  <c:v>16.850000000000001</c:v>
                </c:pt>
                <c:pt idx="3">
                  <c:v>17.7</c:v>
                </c:pt>
                <c:pt idx="4">
                  <c:v>24.36</c:v>
                </c:pt>
              </c:numCache>
            </c:numRef>
          </c:val>
          <c:extLst>
            <c:ext xmlns:c16="http://schemas.microsoft.com/office/drawing/2014/chart" uri="{C3380CC4-5D6E-409C-BE32-E72D297353CC}">
              <c16:uniqueId val="{00000001-91A6-475C-9111-566C3477C1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-0.82</c:v>
                </c:pt>
                <c:pt idx="1">
                  <c:v>-1.06</c:v>
                </c:pt>
                <c:pt idx="2">
                  <c:v>0.75</c:v>
                </c:pt>
                <c:pt idx="3">
                  <c:v>1.1399999999999999</c:v>
                </c:pt>
                <c:pt idx="4">
                  <c:v>9.65</c:v>
                </c:pt>
              </c:numCache>
            </c:numRef>
          </c:val>
          <c:smooth val="0"/>
          <c:extLst>
            <c:ext xmlns:c16="http://schemas.microsoft.com/office/drawing/2014/chart" uri="{C3380CC4-5D6E-409C-BE32-E72D297353CC}">
              <c16:uniqueId val="{00000002-91A6-475C-9111-566C3477C1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0.24</c:v>
                </c:pt>
                <c:pt idx="2">
                  <c:v>#N/A</c:v>
                </c:pt>
                <c:pt idx="3">
                  <c:v>0.25</c:v>
                </c:pt>
                <c:pt idx="4">
                  <c:v>#N/A</c:v>
                </c:pt>
                <c:pt idx="5">
                  <c:v>0.76</c:v>
                </c:pt>
                <c:pt idx="6">
                  <c:v>0</c:v>
                </c:pt>
                <c:pt idx="7">
                  <c:v>0</c:v>
                </c:pt>
                <c:pt idx="8">
                  <c:v>0</c:v>
                </c:pt>
                <c:pt idx="9">
                  <c:v>0</c:v>
                </c:pt>
              </c:numCache>
            </c:numRef>
          </c:val>
          <c:extLst>
            <c:ext xmlns:c16="http://schemas.microsoft.com/office/drawing/2014/chart" uri="{C3380CC4-5D6E-409C-BE32-E72D297353CC}">
              <c16:uniqueId val="{00000000-C9A3-44AF-A4B2-F5D45411B3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A3-44AF-A4B2-F5D45411B34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9A3-44AF-A4B2-F5D45411B34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0.02</c:v>
                </c:pt>
                <c:pt idx="4">
                  <c:v>#N/A</c:v>
                </c:pt>
                <c:pt idx="5">
                  <c:v>0.01</c:v>
                </c:pt>
                <c:pt idx="6">
                  <c:v>#N/A</c:v>
                </c:pt>
                <c:pt idx="7">
                  <c:v>0.01</c:v>
                </c:pt>
                <c:pt idx="8">
                  <c:v>#N/A</c:v>
                </c:pt>
                <c:pt idx="9">
                  <c:v>0</c:v>
                </c:pt>
              </c:numCache>
            </c:numRef>
          </c:val>
          <c:extLst>
            <c:ext xmlns:c16="http://schemas.microsoft.com/office/drawing/2014/chart" uri="{C3380CC4-5D6E-409C-BE32-E72D297353CC}">
              <c16:uniqueId val="{00000003-C9A3-44AF-A4B2-F5D45411B345}"/>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0.03</c:v>
                </c:pt>
                <c:pt idx="6">
                  <c:v>#N/A</c:v>
                </c:pt>
                <c:pt idx="7">
                  <c:v>0.05</c:v>
                </c:pt>
                <c:pt idx="8">
                  <c:v>#N/A</c:v>
                </c:pt>
                <c:pt idx="9">
                  <c:v>0.01</c:v>
                </c:pt>
              </c:numCache>
            </c:numRef>
          </c:val>
          <c:extLst>
            <c:ext xmlns:c16="http://schemas.microsoft.com/office/drawing/2014/chart" uri="{C3380CC4-5D6E-409C-BE32-E72D297353CC}">
              <c16:uniqueId val="{00000004-C9A3-44AF-A4B2-F5D45411B34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0.12</c:v>
                </c:pt>
                <c:pt idx="2">
                  <c:v>#N/A</c:v>
                </c:pt>
                <c:pt idx="3">
                  <c:v>0.06</c:v>
                </c:pt>
                <c:pt idx="4">
                  <c:v>#N/A</c:v>
                </c:pt>
                <c:pt idx="5">
                  <c:v>0.23</c:v>
                </c:pt>
                <c:pt idx="6">
                  <c:v>#N/A</c:v>
                </c:pt>
                <c:pt idx="7">
                  <c:v>0.68</c:v>
                </c:pt>
                <c:pt idx="8">
                  <c:v>#N/A</c:v>
                </c:pt>
                <c:pt idx="9">
                  <c:v>0.56000000000000005</c:v>
                </c:pt>
              </c:numCache>
            </c:numRef>
          </c:val>
          <c:extLst>
            <c:ext xmlns:c16="http://schemas.microsoft.com/office/drawing/2014/chart" uri="{C3380CC4-5D6E-409C-BE32-E72D297353CC}">
              <c16:uniqueId val="{00000005-C9A3-44AF-A4B2-F5D45411B34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0.31</c:v>
                </c:pt>
                <c:pt idx="2">
                  <c:v>#N/A</c:v>
                </c:pt>
                <c:pt idx="3">
                  <c:v>0.42</c:v>
                </c:pt>
                <c:pt idx="4">
                  <c:v>#N/A</c:v>
                </c:pt>
                <c:pt idx="5">
                  <c:v>0.26</c:v>
                </c:pt>
                <c:pt idx="6">
                  <c:v>#N/A</c:v>
                </c:pt>
                <c:pt idx="7">
                  <c:v>0.81</c:v>
                </c:pt>
                <c:pt idx="8">
                  <c:v>#N/A</c:v>
                </c:pt>
                <c:pt idx="9">
                  <c:v>0.67</c:v>
                </c:pt>
              </c:numCache>
            </c:numRef>
          </c:val>
          <c:extLst>
            <c:ext xmlns:c16="http://schemas.microsoft.com/office/drawing/2014/chart" uri="{C3380CC4-5D6E-409C-BE32-E72D297353CC}">
              <c16:uniqueId val="{00000006-C9A3-44AF-A4B2-F5D45411B34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1.7</c:v>
                </c:pt>
                <c:pt idx="8">
                  <c:v>#N/A</c:v>
                </c:pt>
                <c:pt idx="9">
                  <c:v>2.2999999999999998</c:v>
                </c:pt>
              </c:numCache>
            </c:numRef>
          </c:val>
          <c:extLst>
            <c:ext xmlns:c16="http://schemas.microsoft.com/office/drawing/2014/chart" uri="{C3380CC4-5D6E-409C-BE32-E72D297353CC}">
              <c16:uniqueId val="{00000007-C9A3-44AF-A4B2-F5D45411B34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5.24</c:v>
                </c:pt>
                <c:pt idx="2">
                  <c:v>#N/A</c:v>
                </c:pt>
                <c:pt idx="3">
                  <c:v>4.1100000000000003</c:v>
                </c:pt>
                <c:pt idx="4">
                  <c:v>#N/A</c:v>
                </c:pt>
                <c:pt idx="5">
                  <c:v>4.8499999999999996</c:v>
                </c:pt>
                <c:pt idx="6">
                  <c:v>#N/A</c:v>
                </c:pt>
                <c:pt idx="7">
                  <c:v>4.57</c:v>
                </c:pt>
                <c:pt idx="8">
                  <c:v>#N/A</c:v>
                </c:pt>
                <c:pt idx="9">
                  <c:v>6.19</c:v>
                </c:pt>
              </c:numCache>
            </c:numRef>
          </c:val>
          <c:extLst>
            <c:ext xmlns:c16="http://schemas.microsoft.com/office/drawing/2014/chart" uri="{C3380CC4-5D6E-409C-BE32-E72D297353CC}">
              <c16:uniqueId val="{00000008-C9A3-44AF-A4B2-F5D45411B34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4.4800000000000004</c:v>
                </c:pt>
                <c:pt idx="2">
                  <c:v>#N/A</c:v>
                </c:pt>
                <c:pt idx="3">
                  <c:v>5.0999999999999996</c:v>
                </c:pt>
                <c:pt idx="4">
                  <c:v>#N/A</c:v>
                </c:pt>
                <c:pt idx="5">
                  <c:v>5.48</c:v>
                </c:pt>
                <c:pt idx="6">
                  <c:v>#N/A</c:v>
                </c:pt>
                <c:pt idx="7">
                  <c:v>5.87</c:v>
                </c:pt>
                <c:pt idx="8">
                  <c:v>#N/A</c:v>
                </c:pt>
                <c:pt idx="9">
                  <c:v>6.35</c:v>
                </c:pt>
              </c:numCache>
            </c:numRef>
          </c:val>
          <c:extLst>
            <c:ext xmlns:c16="http://schemas.microsoft.com/office/drawing/2014/chart" uri="{C3380CC4-5D6E-409C-BE32-E72D297353CC}">
              <c16:uniqueId val="{00000009-C9A3-44AF-A4B2-F5D45411B34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2453</c:v>
                </c:pt>
                <c:pt idx="5">
                  <c:v>2510</c:v>
                </c:pt>
                <c:pt idx="8">
                  <c:v>2536</c:v>
                </c:pt>
                <c:pt idx="11">
                  <c:v>2502</c:v>
                </c:pt>
                <c:pt idx="14">
                  <c:v>2516</c:v>
                </c:pt>
              </c:numCache>
            </c:numRef>
          </c:val>
          <c:extLst>
            <c:ext xmlns:c16="http://schemas.microsoft.com/office/drawing/2014/chart" uri="{C3380CC4-5D6E-409C-BE32-E72D297353CC}">
              <c16:uniqueId val="{00000000-C7B8-4309-B394-1FE9B62B36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7B8-4309-B394-1FE9B62B36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7B8-4309-B394-1FE9B62B36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264</c:v>
                </c:pt>
                <c:pt idx="3">
                  <c:v>270</c:v>
                </c:pt>
                <c:pt idx="6">
                  <c:v>266</c:v>
                </c:pt>
                <c:pt idx="9">
                  <c:v>277</c:v>
                </c:pt>
                <c:pt idx="12">
                  <c:v>276</c:v>
                </c:pt>
              </c:numCache>
            </c:numRef>
          </c:val>
          <c:extLst>
            <c:ext xmlns:c16="http://schemas.microsoft.com/office/drawing/2014/chart" uri="{C3380CC4-5D6E-409C-BE32-E72D297353CC}">
              <c16:uniqueId val="{00000003-C7B8-4309-B394-1FE9B62B36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645</c:v>
                </c:pt>
                <c:pt idx="3">
                  <c:v>658</c:v>
                </c:pt>
                <c:pt idx="6">
                  <c:v>661</c:v>
                </c:pt>
                <c:pt idx="9">
                  <c:v>477</c:v>
                </c:pt>
                <c:pt idx="12">
                  <c:v>504</c:v>
                </c:pt>
              </c:numCache>
            </c:numRef>
          </c:val>
          <c:extLst>
            <c:ext xmlns:c16="http://schemas.microsoft.com/office/drawing/2014/chart" uri="{C3380CC4-5D6E-409C-BE32-E72D297353CC}">
              <c16:uniqueId val="{00000004-C7B8-4309-B394-1FE9B62B36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B8-4309-B394-1FE9B62B36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7B8-4309-B394-1FE9B62B36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2741</c:v>
                </c:pt>
                <c:pt idx="3">
                  <c:v>2928</c:v>
                </c:pt>
                <c:pt idx="6">
                  <c:v>2991</c:v>
                </c:pt>
                <c:pt idx="9">
                  <c:v>2929</c:v>
                </c:pt>
                <c:pt idx="12">
                  <c:v>2832</c:v>
                </c:pt>
              </c:numCache>
            </c:numRef>
          </c:val>
          <c:extLst>
            <c:ext xmlns:c16="http://schemas.microsoft.com/office/drawing/2014/chart" uri="{C3380CC4-5D6E-409C-BE32-E72D297353CC}">
              <c16:uniqueId val="{00000007-C7B8-4309-B394-1FE9B62B36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1197</c:v>
                </c:pt>
                <c:pt idx="2">
                  <c:v>#N/A</c:v>
                </c:pt>
                <c:pt idx="3">
                  <c:v>#N/A</c:v>
                </c:pt>
                <c:pt idx="4">
                  <c:v>1346</c:v>
                </c:pt>
                <c:pt idx="5">
                  <c:v>#N/A</c:v>
                </c:pt>
                <c:pt idx="6">
                  <c:v>#N/A</c:v>
                </c:pt>
                <c:pt idx="7">
                  <c:v>1382</c:v>
                </c:pt>
                <c:pt idx="8">
                  <c:v>#N/A</c:v>
                </c:pt>
                <c:pt idx="9">
                  <c:v>#N/A</c:v>
                </c:pt>
                <c:pt idx="10">
                  <c:v>1181</c:v>
                </c:pt>
                <c:pt idx="11">
                  <c:v>#N/A</c:v>
                </c:pt>
                <c:pt idx="12">
                  <c:v>#N/A</c:v>
                </c:pt>
                <c:pt idx="13">
                  <c:v>1096</c:v>
                </c:pt>
                <c:pt idx="14">
                  <c:v>#N/A</c:v>
                </c:pt>
              </c:numCache>
            </c:numRef>
          </c:val>
          <c:smooth val="0"/>
          <c:extLst>
            <c:ext xmlns:c16="http://schemas.microsoft.com/office/drawing/2014/chart" uri="{C3380CC4-5D6E-409C-BE32-E72D297353CC}">
              <c16:uniqueId val="{00000008-C7B8-4309-B394-1FE9B62B36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30388</c:v>
                </c:pt>
                <c:pt idx="5">
                  <c:v>30179</c:v>
                </c:pt>
                <c:pt idx="8">
                  <c:v>29604</c:v>
                </c:pt>
                <c:pt idx="11">
                  <c:v>29449</c:v>
                </c:pt>
                <c:pt idx="14">
                  <c:v>28656</c:v>
                </c:pt>
              </c:numCache>
            </c:numRef>
          </c:val>
          <c:extLst>
            <c:ext xmlns:c16="http://schemas.microsoft.com/office/drawing/2014/chart" uri="{C3380CC4-5D6E-409C-BE32-E72D297353CC}">
              <c16:uniqueId val="{00000000-BFDC-48E2-90D9-F397964B3F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1216</c:v>
                </c:pt>
                <c:pt idx="5">
                  <c:v>1150</c:v>
                </c:pt>
                <c:pt idx="8">
                  <c:v>1082</c:v>
                </c:pt>
                <c:pt idx="11">
                  <c:v>928</c:v>
                </c:pt>
                <c:pt idx="14">
                  <c:v>806</c:v>
                </c:pt>
              </c:numCache>
            </c:numRef>
          </c:val>
          <c:extLst>
            <c:ext xmlns:c16="http://schemas.microsoft.com/office/drawing/2014/chart" uri="{C3380CC4-5D6E-409C-BE32-E72D297353CC}">
              <c16:uniqueId val="{00000001-BFDC-48E2-90D9-F397964B3F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5543</c:v>
                </c:pt>
                <c:pt idx="5">
                  <c:v>5385</c:v>
                </c:pt>
                <c:pt idx="8">
                  <c:v>5442</c:v>
                </c:pt>
                <c:pt idx="11">
                  <c:v>5709</c:v>
                </c:pt>
                <c:pt idx="14">
                  <c:v>7338</c:v>
                </c:pt>
              </c:numCache>
            </c:numRef>
          </c:val>
          <c:extLst>
            <c:ext xmlns:c16="http://schemas.microsoft.com/office/drawing/2014/chart" uri="{C3380CC4-5D6E-409C-BE32-E72D297353CC}">
              <c16:uniqueId val="{00000002-BFDC-48E2-90D9-F397964B3F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DC-48E2-90D9-F397964B3F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DC-48E2-90D9-F397964B3F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21</c:v>
                </c:pt>
                <c:pt idx="3">
                  <c:v>11</c:v>
                </c:pt>
                <c:pt idx="6">
                  <c:v>21</c:v>
                </c:pt>
                <c:pt idx="9">
                  <c:v>11</c:v>
                </c:pt>
                <c:pt idx="12">
                  <c:v>9</c:v>
                </c:pt>
              </c:numCache>
            </c:numRef>
          </c:val>
          <c:extLst>
            <c:ext xmlns:c16="http://schemas.microsoft.com/office/drawing/2014/chart" uri="{C3380CC4-5D6E-409C-BE32-E72D297353CC}">
              <c16:uniqueId val="{00000005-BFDC-48E2-90D9-F397964B3F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4692</c:v>
                </c:pt>
                <c:pt idx="3">
                  <c:v>4525</c:v>
                </c:pt>
                <c:pt idx="6">
                  <c:v>4534</c:v>
                </c:pt>
                <c:pt idx="9">
                  <c:v>4365</c:v>
                </c:pt>
                <c:pt idx="12">
                  <c:v>4402</c:v>
                </c:pt>
              </c:numCache>
            </c:numRef>
          </c:val>
          <c:extLst>
            <c:ext xmlns:c16="http://schemas.microsoft.com/office/drawing/2014/chart" uri="{C3380CC4-5D6E-409C-BE32-E72D297353CC}">
              <c16:uniqueId val="{00000006-BFDC-48E2-90D9-F397964B3F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1536</c:v>
                </c:pt>
                <c:pt idx="3">
                  <c:v>1438</c:v>
                </c:pt>
                <c:pt idx="6">
                  <c:v>1259</c:v>
                </c:pt>
                <c:pt idx="9">
                  <c:v>1202</c:v>
                </c:pt>
                <c:pt idx="12">
                  <c:v>1120</c:v>
                </c:pt>
              </c:numCache>
            </c:numRef>
          </c:val>
          <c:extLst>
            <c:ext xmlns:c16="http://schemas.microsoft.com/office/drawing/2014/chart" uri="{C3380CC4-5D6E-409C-BE32-E72D297353CC}">
              <c16:uniqueId val="{00000007-BFDC-48E2-90D9-F397964B3F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9777</c:v>
                </c:pt>
                <c:pt idx="3">
                  <c:v>9710</c:v>
                </c:pt>
                <c:pt idx="6">
                  <c:v>9977</c:v>
                </c:pt>
                <c:pt idx="9">
                  <c:v>9330</c:v>
                </c:pt>
                <c:pt idx="12">
                  <c:v>9129</c:v>
                </c:pt>
              </c:numCache>
            </c:numRef>
          </c:val>
          <c:extLst>
            <c:ext xmlns:c16="http://schemas.microsoft.com/office/drawing/2014/chart" uri="{C3380CC4-5D6E-409C-BE32-E72D297353CC}">
              <c16:uniqueId val="{00000008-BFDC-48E2-90D9-F397964B3F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211</c:v>
                </c:pt>
                <c:pt idx="3">
                  <c:v>185</c:v>
                </c:pt>
                <c:pt idx="6">
                  <c:v>160</c:v>
                </c:pt>
                <c:pt idx="9">
                  <c:v>134</c:v>
                </c:pt>
                <c:pt idx="12">
                  <c:v>109</c:v>
                </c:pt>
              </c:numCache>
            </c:numRef>
          </c:val>
          <c:extLst>
            <c:ext xmlns:c16="http://schemas.microsoft.com/office/drawing/2014/chart" uri="{C3380CC4-5D6E-409C-BE32-E72D297353CC}">
              <c16:uniqueId val="{00000009-BFDC-48E2-90D9-F397964B3F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31987</c:v>
                </c:pt>
                <c:pt idx="3">
                  <c:v>31758</c:v>
                </c:pt>
                <c:pt idx="6">
                  <c:v>30987</c:v>
                </c:pt>
                <c:pt idx="9">
                  <c:v>30840</c:v>
                </c:pt>
                <c:pt idx="12">
                  <c:v>30129</c:v>
                </c:pt>
              </c:numCache>
            </c:numRef>
          </c:val>
          <c:extLst>
            <c:ext xmlns:c16="http://schemas.microsoft.com/office/drawing/2014/chart" uri="{C3380CC4-5D6E-409C-BE32-E72D297353CC}">
              <c16:uniqueId val="{0000000A-BFDC-48E2-90D9-F397964B3F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11076</c:v>
                </c:pt>
                <c:pt idx="2">
                  <c:v>#N/A</c:v>
                </c:pt>
                <c:pt idx="3">
                  <c:v>#N/A</c:v>
                </c:pt>
                <c:pt idx="4">
                  <c:v>10913</c:v>
                </c:pt>
                <c:pt idx="5">
                  <c:v>#N/A</c:v>
                </c:pt>
                <c:pt idx="6">
                  <c:v>#N/A</c:v>
                </c:pt>
                <c:pt idx="7">
                  <c:v>10810</c:v>
                </c:pt>
                <c:pt idx="8">
                  <c:v>#N/A</c:v>
                </c:pt>
                <c:pt idx="9">
                  <c:v>#N/A</c:v>
                </c:pt>
                <c:pt idx="10">
                  <c:v>9796</c:v>
                </c:pt>
                <c:pt idx="11">
                  <c:v>#N/A</c:v>
                </c:pt>
                <c:pt idx="12">
                  <c:v>#N/A</c:v>
                </c:pt>
                <c:pt idx="13">
                  <c:v>8097</c:v>
                </c:pt>
                <c:pt idx="14">
                  <c:v>#N/A</c:v>
                </c:pt>
              </c:numCache>
            </c:numRef>
          </c:val>
          <c:smooth val="0"/>
          <c:extLst>
            <c:ext xmlns:c16="http://schemas.microsoft.com/office/drawing/2014/chart" uri="{C3380CC4-5D6E-409C-BE32-E72D297353CC}">
              <c16:uniqueId val="{0000000B-BFDC-48E2-90D9-F397964B3F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2552</c:v>
                </c:pt>
                <c:pt idx="1">
                  <c:v>2753</c:v>
                </c:pt>
                <c:pt idx="2">
                  <c:v>3933</c:v>
                </c:pt>
              </c:numCache>
            </c:numRef>
          </c:val>
          <c:extLst>
            <c:ext xmlns:c16="http://schemas.microsoft.com/office/drawing/2014/chart" uri="{C3380CC4-5D6E-409C-BE32-E72D297353CC}">
              <c16:uniqueId val="{00000000-AD0E-49E0-B0C0-C06F02527F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691</c:v>
                </c:pt>
                <c:pt idx="1">
                  <c:v>691</c:v>
                </c:pt>
                <c:pt idx="2">
                  <c:v>1044</c:v>
                </c:pt>
              </c:numCache>
            </c:numRef>
          </c:val>
          <c:extLst>
            <c:ext xmlns:c16="http://schemas.microsoft.com/office/drawing/2014/chart" uri="{C3380CC4-5D6E-409C-BE32-E72D297353CC}">
              <c16:uniqueId val="{00000001-AD0E-49E0-B0C0-C06F02527F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1722</c:v>
                </c:pt>
                <c:pt idx="1">
                  <c:v>1745</c:v>
                </c:pt>
                <c:pt idx="2">
                  <c:v>1746</c:v>
                </c:pt>
              </c:numCache>
            </c:numRef>
          </c:val>
          <c:extLst>
            <c:ext xmlns:c16="http://schemas.microsoft.com/office/drawing/2014/chart" uri="{C3380CC4-5D6E-409C-BE32-E72D297353CC}">
              <c16:uniqueId val="{00000002-AD0E-49E0-B0C0-C06F02527F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62,057
56,508
123.64
28,004,721
26,679,015
1,000,000
16,146,109
30,128,923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12470" y="456692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とほぼ同値となっており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、ここ数年はほぼ横ばいとなっている。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当市は大規模事業所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社の法人市民税の依存度が高く、景気の影響を受けやすいため税収基盤が安定しているとは言い難く、基準財政収入額が変動しやすい。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今後は圏央道常総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周辺開発にあわせて企業誘致や定住人口の増加、徴収強化等に努めて歳入の確保を図っていく。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38805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9948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11995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11995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11995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131532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分母にあたる経常一般財源は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法人市民税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地方交付税の増加により前年度より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増加したが、分子にあたる経常経費充当一般財源は公債費や扶助費等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がわずかに増加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ものの、全体としての増加は少なかったた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め、令和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となり、類似団体平均値を下回った。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一般財源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は一時的なものであり、今後は人口の減少と共に高齢化による扶助費の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更なる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増加が見込まれるため、事業の見直し等をさらに進めることで、経常経費の削減に努める。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64</xdr:row>
      <xdr:rowOff>111760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60660"/>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65</xdr:row>
      <xdr:rowOff>133350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8456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53594</xdr:rowOff>
    </xdr:from>
    <xdr:to>
      <xdr:col>19</xdr:col>
      <xdr:colOff>184150</xdr:colOff>
      <xdr:row>65</xdr:row>
      <xdr:rowOff>155194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9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139971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104394</xdr:rowOff>
    </xdr:from>
    <xdr:to>
      <xdr:col>15</xdr:col>
      <xdr:colOff>82550</xdr:colOff>
      <xdr:row>65</xdr:row>
      <xdr:rowOff>133350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486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53594</xdr:rowOff>
    </xdr:from>
    <xdr:to>
      <xdr:col>15</xdr:col>
      <xdr:colOff>133350</xdr:colOff>
      <xdr:row>65</xdr:row>
      <xdr:rowOff>155194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9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165371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6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53848</xdr:rowOff>
    </xdr:from>
    <xdr:to>
      <xdr:col>11</xdr:col>
      <xdr:colOff>31750</xdr:colOff>
      <xdr:row>65</xdr:row>
      <xdr:rowOff>104394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2664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155194</xdr:rowOff>
    </xdr:from>
    <xdr:to>
      <xdr:col>11</xdr:col>
      <xdr:colOff>82550</xdr:colOff>
      <xdr:row>64</xdr:row>
      <xdr:rowOff>85344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95521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145542</xdr:rowOff>
    </xdr:from>
    <xdr:to>
      <xdr:col>7</xdr:col>
      <xdr:colOff>31750</xdr:colOff>
      <xdr:row>64</xdr:row>
      <xdr:rowOff>75692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85869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39387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1287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0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53594</xdr:rowOff>
    </xdr:from>
    <xdr:to>
      <xdr:col>11</xdr:col>
      <xdr:colOff>82550</xdr:colOff>
      <xdr:row>65</xdr:row>
      <xdr:rowOff>155194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139971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89425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伴い昨年度から会計年度任用職員への期末手当支給が始まり、今年度は満額支給となったことで若干の増加となった。物件費は新型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コロナ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ウイルス</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の影響によりイベントや施設使用等が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少ないものの、新型コロナウイルスワクチン接種委託等により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と比較し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は下回っているものの、近年推進してきた職員のスリム化は限界に近付いているため、今後は公共施設等総合管理計画に基づいた施設の集約化、複合化を推進し、物件費や維持補修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154028</xdr:rowOff>
    </xdr:from>
    <xdr:to>
      <xdr:col>23</xdr:col>
      <xdr:colOff>133350</xdr:colOff>
      <xdr:row>82</xdr:row>
      <xdr:rowOff>27198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41478"/>
          <a:ext cx="838200" cy="4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92525</xdr:rowOff>
    </xdr:from>
    <xdr:to>
      <xdr:col>19</xdr:col>
      <xdr:colOff>133350</xdr:colOff>
      <xdr:row>81</xdr:row>
      <xdr:rowOff>154028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79975"/>
          <a:ext cx="889000" cy="6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10148</xdr:rowOff>
    </xdr:from>
    <xdr:to>
      <xdr:col>19</xdr:col>
      <xdr:colOff>184150</xdr:colOff>
      <xdr:row>84</xdr:row>
      <xdr:rowOff>111748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1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96525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98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62323</xdr:rowOff>
    </xdr:from>
    <xdr:to>
      <xdr:col>15</xdr:col>
      <xdr:colOff>82550</xdr:colOff>
      <xdr:row>81</xdr:row>
      <xdr:rowOff>92525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49773"/>
          <a:ext cx="889000" cy="3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49859</xdr:rowOff>
    </xdr:from>
    <xdr:to>
      <xdr:col>15</xdr:col>
      <xdr:colOff>133350</xdr:colOff>
      <xdr:row>83</xdr:row>
      <xdr:rowOff>151459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136236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6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62323</xdr:rowOff>
    </xdr:from>
    <xdr:to>
      <xdr:col>11</xdr:col>
      <xdr:colOff>31750</xdr:colOff>
      <xdr:row>81</xdr:row>
      <xdr:rowOff>62971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49773"/>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151350</xdr:rowOff>
    </xdr:from>
    <xdr:to>
      <xdr:col>11</xdr:col>
      <xdr:colOff>82550</xdr:colOff>
      <xdr:row>83</xdr:row>
      <xdr:rowOff>81500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1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66277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43112</xdr:rowOff>
    </xdr:from>
    <xdr:to>
      <xdr:col>7</xdr:col>
      <xdr:colOff>31750</xdr:colOff>
      <xdr:row>83</xdr:row>
      <xdr:rowOff>144712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7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129489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5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147848</xdr:rowOff>
    </xdr:from>
    <xdr:to>
      <xdr:col>23</xdr:col>
      <xdr:colOff>184150</xdr:colOff>
      <xdr:row>82</xdr:row>
      <xdr:rowOff>77998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3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164375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8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103228</xdr:rowOff>
    </xdr:from>
    <xdr:to>
      <xdr:col>19</xdr:col>
      <xdr:colOff>184150</xdr:colOff>
      <xdr:row>82</xdr:row>
      <xdr:rowOff>33378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9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43555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5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41725</xdr:rowOff>
    </xdr:from>
    <xdr:to>
      <xdr:col>15</xdr:col>
      <xdr:colOff>133350</xdr:colOff>
      <xdr:row>81</xdr:row>
      <xdr:rowOff>143325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2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153502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9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11523</xdr:rowOff>
    </xdr:from>
    <xdr:to>
      <xdr:col>11</xdr:col>
      <xdr:colOff>82550</xdr:colOff>
      <xdr:row>81</xdr:row>
      <xdr:rowOff>113123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9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123300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6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12171</xdr:rowOff>
    </xdr:from>
    <xdr:to>
      <xdr:col>7</xdr:col>
      <xdr:colOff>31750</xdr:colOff>
      <xdr:row>81</xdr:row>
      <xdr:rowOff>113771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9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123948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6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下回っている。これは、近年行ってきた市独自の調整による昇給の増加分がなくなったことや、管理職手当の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％削減等が主な要因である。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今後も、人事評価制度の適正な運営を行い、給与の適正化に努める。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42334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4441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122766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4441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58561</xdr:rowOff>
    </xdr:from>
    <xdr:to>
      <xdr:col>77</xdr:col>
      <xdr:colOff>95250</xdr:colOff>
      <xdr:row>84</xdr:row>
      <xdr:rowOff>160161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144938</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4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28928</xdr:rowOff>
    </xdr:from>
    <xdr:to>
      <xdr:col>72</xdr:col>
      <xdr:colOff>203200</xdr:colOff>
      <xdr:row>84</xdr:row>
      <xdr:rowOff>122766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43072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28928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3637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58561</xdr:rowOff>
    </xdr:from>
    <xdr:to>
      <xdr:col>68</xdr:col>
      <xdr:colOff>203200</xdr:colOff>
      <xdr:row>84</xdr:row>
      <xdr:rowOff>160161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144938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144938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149578</xdr:rowOff>
    </xdr:from>
    <xdr:to>
      <xdr:col>68</xdr:col>
      <xdr:colOff>203200</xdr:colOff>
      <xdr:row>84</xdr:row>
      <xdr:rowOff>79728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新規採用抑制等によるものだが、職員のスリム化も限界に近付いている。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今後はさらに人口が減少していく中で、行政サービスの低下を招かないよう必要な人員を確保し、適正な定員管理に努める。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18309</xdr:rowOff>
    </xdr:from>
    <xdr:to>
      <xdr:col>81</xdr:col>
      <xdr:colOff>44450</xdr:colOff>
      <xdr:row>62</xdr:row>
      <xdr:rowOff>30374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4820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18309</xdr:rowOff>
    </xdr:from>
    <xdr:to>
      <xdr:col>77</xdr:col>
      <xdr:colOff>44450</xdr:colOff>
      <xdr:row>62</xdr:row>
      <xdr:rowOff>32385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64820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60007</xdr:rowOff>
    </xdr:from>
    <xdr:to>
      <xdr:col>77</xdr:col>
      <xdr:colOff>95250</xdr:colOff>
      <xdr:row>62</xdr:row>
      <xdr:rowOff>161607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146384</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76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32385</xdr:rowOff>
    </xdr:from>
    <xdr:to>
      <xdr:col>72</xdr:col>
      <xdr:colOff>203200</xdr:colOff>
      <xdr:row>62</xdr:row>
      <xdr:rowOff>32385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662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51964</xdr:rowOff>
    </xdr:from>
    <xdr:to>
      <xdr:col>73</xdr:col>
      <xdr:colOff>44450</xdr:colOff>
      <xdr:row>62</xdr:row>
      <xdr:rowOff>153564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8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138341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6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32385</xdr:rowOff>
    </xdr:from>
    <xdr:to>
      <xdr:col>68</xdr:col>
      <xdr:colOff>152400</xdr:colOff>
      <xdr:row>62</xdr:row>
      <xdr:rowOff>50482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66228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35878</xdr:rowOff>
    </xdr:from>
    <xdr:to>
      <xdr:col>68</xdr:col>
      <xdr:colOff>203200</xdr:colOff>
      <xdr:row>62</xdr:row>
      <xdr:rowOff>137478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122255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23813</xdr:rowOff>
    </xdr:from>
    <xdr:to>
      <xdr:col>64</xdr:col>
      <xdr:colOff>152400</xdr:colOff>
      <xdr:row>62</xdr:row>
      <xdr:rowOff>125413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110190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151024</xdr:rowOff>
    </xdr:from>
    <xdr:to>
      <xdr:col>81</xdr:col>
      <xdr:colOff>95250</xdr:colOff>
      <xdr:row>62</xdr:row>
      <xdr:rowOff>81174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6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167551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5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138959</xdr:rowOff>
    </xdr:from>
    <xdr:to>
      <xdr:col>77</xdr:col>
      <xdr:colOff>95250</xdr:colOff>
      <xdr:row>62</xdr:row>
      <xdr:rowOff>69109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9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79286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366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153035</xdr:rowOff>
    </xdr:from>
    <xdr:to>
      <xdr:col>73</xdr:col>
      <xdr:colOff>44450</xdr:colOff>
      <xdr:row>62</xdr:row>
      <xdr:rowOff>83185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93362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153035</xdr:rowOff>
    </xdr:from>
    <xdr:to>
      <xdr:col>68</xdr:col>
      <xdr:colOff>203200</xdr:colOff>
      <xdr:row>62</xdr:row>
      <xdr:rowOff>83185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93362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171132</xdr:rowOff>
    </xdr:from>
    <xdr:to>
      <xdr:col>64</xdr:col>
      <xdr:colOff>152400</xdr:colOff>
      <xdr:row>62</xdr:row>
      <xdr:rowOff>101282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111459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39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災害復旧事業の一部償還終了等により元利償還金が減少したことと、新たな算定費目の創設に伴う交付税の再算定等により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類似団体内平均値を大きく上回っているのは、近年、庁舎建設や保育所の整備、水害による災害復旧事業の借入を行ってきたためである。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公債費は徐々に減少していく見込みだが、今後も道の駅の整備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や学校統廃合に伴う校舎の改築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予想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されるため、償還期間の見直し等により償還額の平準化に努める。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42</xdr:row>
      <xdr:rowOff>35052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14908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35052</xdr:rowOff>
    </xdr:from>
    <xdr:to>
      <xdr:col>77</xdr:col>
      <xdr:colOff>44450</xdr:colOff>
      <xdr:row>42</xdr:row>
      <xdr:rowOff>44704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2359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18288</xdr:rowOff>
    </xdr:from>
    <xdr:to>
      <xdr:col>77</xdr:col>
      <xdr:colOff>95250</xdr:colOff>
      <xdr:row>40</xdr:row>
      <xdr:rowOff>119888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130065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167894</xdr:rowOff>
    </xdr:from>
    <xdr:to>
      <xdr:col>72</xdr:col>
      <xdr:colOff>203200</xdr:colOff>
      <xdr:row>42</xdr:row>
      <xdr:rowOff>44704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71973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27940</xdr:rowOff>
    </xdr:from>
    <xdr:to>
      <xdr:col>73</xdr:col>
      <xdr:colOff>44450</xdr:colOff>
      <xdr:row>40</xdr:row>
      <xdr:rowOff>129540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138938</xdr:rowOff>
    </xdr:from>
    <xdr:to>
      <xdr:col>68</xdr:col>
      <xdr:colOff>152400</xdr:colOff>
      <xdr:row>41</xdr:row>
      <xdr:rowOff>167894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71683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40911</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155702</xdr:rowOff>
    </xdr:from>
    <xdr:to>
      <xdr:col>77</xdr:col>
      <xdr:colOff>95250</xdr:colOff>
      <xdr:row>42</xdr:row>
      <xdr:rowOff>85852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70629</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165354</xdr:rowOff>
    </xdr:from>
    <xdr:to>
      <xdr:col>73</xdr:col>
      <xdr:colOff>44450</xdr:colOff>
      <xdr:row>42</xdr:row>
      <xdr:rowOff>95504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80281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117094</xdr:rowOff>
    </xdr:from>
    <xdr:to>
      <xdr:col>68</xdr:col>
      <xdr:colOff>203200</xdr:colOff>
      <xdr:row>42</xdr:row>
      <xdr:rowOff>47244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市税の回復や交付税の再算定、基金への積立により充当可能財源が増加となり、また繰上償還等により地方債現在高が減少したため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将来負担比率は大きく下がり、前年度よりも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類似団体内平均値を大きく上回っているのは、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都市計画税の廃止や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年度の水害</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による財政調整基金の取り崩し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による影響</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が主な要因である。今後は事業の見直しや交付税措置のある有利な起債メニューを活用していくとともに、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交付税措置の無い不利な起債については積極的に繰上償還を進め、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将来負担比率の抑制に努める。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104953</xdr:rowOff>
    </xdr:from>
    <xdr:to>
      <xdr:col>81</xdr:col>
      <xdr:colOff>44450</xdr:colOff>
      <xdr:row>18</xdr:row>
      <xdr:rowOff>82144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179800" y="3019603"/>
          <a:ext cx="838200" cy="14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82144</xdr:rowOff>
    </xdr:from>
    <xdr:to>
      <xdr:col>77</xdr:col>
      <xdr:colOff>44450</xdr:colOff>
      <xdr:row>19</xdr:row>
      <xdr:rowOff>12040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290800" y="316824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38354</xdr:rowOff>
    </xdr:from>
    <xdr:to>
      <xdr:col>77</xdr:col>
      <xdr:colOff>95250</xdr:colOff>
      <xdr:row>16</xdr:row>
      <xdr:rowOff>139954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7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150131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55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12040</xdr:rowOff>
    </xdr:from>
    <xdr:to>
      <xdr:col>72</xdr:col>
      <xdr:colOff>203200</xdr:colOff>
      <xdr:row>19</xdr:row>
      <xdr:rowOff>19761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3269590"/>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47041</xdr:rowOff>
    </xdr:from>
    <xdr:to>
      <xdr:col>73</xdr:col>
      <xdr:colOff>44450</xdr:colOff>
      <xdr:row>16</xdr:row>
      <xdr:rowOff>148641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7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158818</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5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19761</xdr:rowOff>
    </xdr:from>
    <xdr:to>
      <xdr:col>68</xdr:col>
      <xdr:colOff>152400</xdr:colOff>
      <xdr:row>19</xdr:row>
      <xdr:rowOff>39065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327731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168300</xdr:rowOff>
    </xdr:from>
    <xdr:to>
      <xdr:col>68</xdr:col>
      <xdr:colOff>203200</xdr:colOff>
      <xdr:row>16</xdr:row>
      <xdr:rowOff>98450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74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108627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50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140310</xdr:rowOff>
    </xdr:from>
    <xdr:to>
      <xdr:col>64</xdr:col>
      <xdr:colOff>152400</xdr:colOff>
      <xdr:row>16</xdr:row>
      <xdr:rowOff>70460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71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80637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48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54153</xdr:rowOff>
    </xdr:from>
    <xdr:to>
      <xdr:col>81</xdr:col>
      <xdr:colOff>95250</xdr:colOff>
      <xdr:row>17</xdr:row>
      <xdr:rowOff>155753</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9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26230</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9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31344</xdr:rowOff>
    </xdr:from>
    <xdr:to>
      <xdr:col>77</xdr:col>
      <xdr:colOff>95250</xdr:colOff>
      <xdr:row>18</xdr:row>
      <xdr:rowOff>132944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311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117720</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3203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132690</xdr:rowOff>
    </xdr:from>
    <xdr:to>
      <xdr:col>73</xdr:col>
      <xdr:colOff>44450</xdr:colOff>
      <xdr:row>19</xdr:row>
      <xdr:rowOff>62840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32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47617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330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140411</xdr:rowOff>
    </xdr:from>
    <xdr:to>
      <xdr:col>68</xdr:col>
      <xdr:colOff>203200</xdr:colOff>
      <xdr:row>19</xdr:row>
      <xdr:rowOff>70561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322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55338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331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159715</xdr:rowOff>
    </xdr:from>
    <xdr:to>
      <xdr:col>64</xdr:col>
      <xdr:colOff>152400</xdr:colOff>
      <xdr:row>19</xdr:row>
      <xdr:rowOff>89865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32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74642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333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62,057
56,508
123.64
28,004,721
26,679,015
1,000,000
16,146,109
30,128,923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ポイント下回っている。これは、会計年度任用職員制度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の移行期間が終了し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会計年度任用職員への期末手当が満額支給となったものの、経常一般財源である市税や地方交付税が大きく増加したことが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主な要因である。職員のスリム化は限界に近付いているため、行政サービスの低下を招かないよう適正な定員管理のもと、働き方改革等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の実施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により、人件費の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36</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5536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36</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858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35</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8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62230</xdr:rowOff>
    </xdr:from>
    <xdr:to>
      <xdr:col>11</xdr:col>
      <xdr:colOff>9525</xdr:colOff>
      <xdr:row>35</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62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55897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xdr:rowOff>
    </xdr:from>
    <xdr:to>
      <xdr:col>6</xdr:col>
      <xdr:colOff>171450</xdr:colOff>
      <xdr:row>35</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123207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前年度より減少したのは、経常経費の物件費は前年度と比べ横ばいであるものの、経常一般財源である市税や地方交付税が大きく増加したことが主な要因である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今後は、指定管理者制度による民間委託が進むことで物件費の増加が見込まれるため、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既存の業者委託等を見直し物件費が大きく増加しないように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92710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730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16</xdr:row>
      <xdr:rowOff>58420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64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156210</xdr:rowOff>
    </xdr:from>
    <xdr:to>
      <xdr:col>78</xdr:col>
      <xdr:colOff>120650</xdr:colOff>
      <xdr:row>18</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81280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01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53340</xdr:rowOff>
    </xdr:from>
    <xdr:to>
      <xdr:col>74</xdr:col>
      <xdr:colOff>31750</xdr:colOff>
      <xdr:row>18</xdr:row>
      <xdr:rowOff>154940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88900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24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7620</xdr:rowOff>
    </xdr:from>
    <xdr:to>
      <xdr:col>69</xdr:col>
      <xdr:colOff>142875</xdr:colOff>
      <xdr:row>18</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9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63517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ポイント減少しており、類似団体内平均値を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障害者自立支援給付費や施設型給付費が増加したものの、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経常一般財源である市税や地方交付税が大きく増加したことが主な要因である。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は一時的なものであり、今後は人口の減少と共に高齢化による扶助費の増加が見込まれるため、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市単独</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事業の見直し等をさらに進め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、扶助費の抑制に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55</xdr:row>
      <xdr:rowOff>4535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3689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4535</xdr:rowOff>
    </xdr:from>
    <xdr:to>
      <xdr:col>19</xdr:col>
      <xdr:colOff>187325</xdr:colOff>
      <xdr:row>55</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342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154412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135165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485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118835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50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59872</xdr:rowOff>
    </xdr:from>
    <xdr:to>
      <xdr:col>24</xdr:col>
      <xdr:colOff>76200</xdr:colOff>
      <xdr:row>54</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76399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ポイント減少したが、類似団体内平均値を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ポイント上回っている。前年度より減少したのは、国民健康保険特別会計繰出金の減少と経常一般財源である市税や地方交付税が大きく増加したことが主な要因である。　　　</a:t>
          </a:r>
        </a:p>
        <a:p>
          <a:r>
            <a:rPr kumimoji="1" lang="ja-JP" altLang="en-US" sz="1300">
              <a:latin typeface="ＭＳ Ｐゴシック" panose="020B0600070205080204" pitchFamily="50" charset="-128"/>
              <a:ea typeface="ＭＳ Ｐゴシック" panose="020B0600070205080204" pitchFamily="50" charset="-128"/>
            </a:rPr>
            <a:t>　今後は、財源補填的な繰り出しをしている国民健康保険特別会計等において、独立採算の原則に基づき、保険税の適正化を図り、一般会計の負担を抑制していく。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116115</xdr:rowOff>
    </xdr:from>
    <xdr:to>
      <xdr:col>82</xdr:col>
      <xdr:colOff>107950</xdr:colOff>
      <xdr:row>59</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0602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60</xdr:row>
      <xdr:rowOff>154215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147300"/>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132443</xdr:rowOff>
    </xdr:from>
    <xdr:to>
      <xdr:col>73</xdr:col>
      <xdr:colOff>180975</xdr:colOff>
      <xdr:row>60</xdr:row>
      <xdr:rowOff>154215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419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68035</xdr:rowOff>
    </xdr:from>
    <xdr:to>
      <xdr:col>74</xdr:col>
      <xdr:colOff>31750</xdr:colOff>
      <xdr:row>59</xdr:row>
      <xdr:rowOff>169635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8362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121557</xdr:rowOff>
    </xdr:from>
    <xdr:to>
      <xdr:col>69</xdr:col>
      <xdr:colOff>92075</xdr:colOff>
      <xdr:row>60</xdr:row>
      <xdr:rowOff>132443</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408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41020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65315</xdr:rowOff>
    </xdr:from>
    <xdr:to>
      <xdr:col>82</xdr:col>
      <xdr:colOff>158750</xdr:colOff>
      <xdr:row>58</xdr:row>
      <xdr:rowOff>166915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37392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103415</xdr:rowOff>
    </xdr:from>
    <xdr:to>
      <xdr:col>74</xdr:col>
      <xdr:colOff>31750</xdr:colOff>
      <xdr:row>61</xdr:row>
      <xdr:rowOff>33565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18342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81643</xdr:rowOff>
    </xdr:from>
    <xdr:to>
      <xdr:col>69</xdr:col>
      <xdr:colOff>142875</xdr:colOff>
      <xdr:row>61</xdr:row>
      <xdr:rowOff>11793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168020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70757</xdr:rowOff>
    </xdr:from>
    <xdr:to>
      <xdr:col>65</xdr:col>
      <xdr:colOff>53975</xdr:colOff>
      <xdr:row>61</xdr:row>
      <xdr:rowOff>907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157134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ポイント減少したものの、類似団体内平均値を</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ポイント上回っている。前年度より減少したのは、広域組合の負担金等が増加したものの、経常一般財源である市税や地方交付税が大きく増加したことが主な要因である。また当市は、ごみ処理や消防業務等について、合併前の旧団体ごとに一部事務組合に加入しているため、類似団体内平均値よりも大幅に上回っている。</a:t>
          </a:r>
        </a:p>
        <a:p>
          <a:r>
            <a:rPr kumimoji="1" lang="ja-JP" altLang="en-US" sz="1200">
              <a:latin typeface="ＭＳ Ｐゴシック" panose="020B0600070205080204" pitchFamily="50" charset="-128"/>
              <a:ea typeface="ＭＳ Ｐゴシック" panose="020B0600070205080204" pitchFamily="50" charset="-128"/>
            </a:rPr>
            <a:t>　今後は、一部事務組合の一元化を目指すとともに、各団体への補助金の見直しを図っていく。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38</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4637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38</xdr:row>
      <xdr:rowOff>12700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272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83566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427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92710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427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53340</xdr:rowOff>
    </xdr:from>
    <xdr:to>
      <xdr:col>69</xdr:col>
      <xdr:colOff>142875</xdr:colOff>
      <xdr:row>36</xdr:row>
      <xdr:rowOff>154940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前年度より減少したのは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経常経費の公債費は前年度と比べ横ばいであるものの、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経常一般財源である市税や地方交付税が大きく増加したことが主な要因である。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今後も道の駅の整備等が予定されているため、償還期間の見直し等により、償還額の平準化に努める。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78</xdr:row>
      <xdr:rowOff>40132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33550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40132</xdr:rowOff>
    </xdr:from>
    <xdr:to>
      <xdr:col>19</xdr:col>
      <xdr:colOff>187325</xdr:colOff>
      <xdr:row>78</xdr:row>
      <xdr:rowOff>62992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4132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40132</xdr:rowOff>
    </xdr:from>
    <xdr:to>
      <xdr:col>15</xdr:col>
      <xdr:colOff>98425</xdr:colOff>
      <xdr:row>78</xdr:row>
      <xdr:rowOff>62992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4132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147574</xdr:rowOff>
    </xdr:from>
    <xdr:to>
      <xdr:col>11</xdr:col>
      <xdr:colOff>9525</xdr:colOff>
      <xdr:row>78</xdr:row>
      <xdr:rowOff>40132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3492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55135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160782</xdr:rowOff>
    </xdr:from>
    <xdr:to>
      <xdr:col>20</xdr:col>
      <xdr:colOff>38100</xdr:colOff>
      <xdr:row>78</xdr:row>
      <xdr:rowOff>90932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75709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xdr:rowOff>
    </xdr:from>
    <xdr:to>
      <xdr:col>15</xdr:col>
      <xdr:colOff>149225</xdr:colOff>
      <xdr:row>78</xdr:row>
      <xdr:rowOff>113792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98569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160782</xdr:rowOff>
    </xdr:from>
    <xdr:to>
      <xdr:col>11</xdr:col>
      <xdr:colOff>60325</xdr:colOff>
      <xdr:row>78</xdr:row>
      <xdr:rowOff>90932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75709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96774</xdr:rowOff>
    </xdr:from>
    <xdr:to>
      <xdr:col>6</xdr:col>
      <xdr:colOff>171450</xdr:colOff>
      <xdr:row>78</xdr:row>
      <xdr:rowOff>26924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11701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ポイント減少しており、類似団体内平均値を</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ポイント下回っている。障害者自立支援給付費や広域組合の負担金等の増加で分子となる経常経費は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程度増加したものの、分母となる経常一般財源である市税や地方交付税が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程度増加したことで大きな減少となった。今後は、補助費等については、一部事務組合の一元化を目指し、扶助費や物件費については、市単独事業の見直しを行うことで、経常経費の抑制に努める。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76</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2887452"/>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122428</xdr:rowOff>
    </xdr:from>
    <xdr:to>
      <xdr:col>78</xdr:col>
      <xdr:colOff>69850</xdr:colOff>
      <xdr:row>77</xdr:row>
      <xdr:rowOff>19558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1526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28702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21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28702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89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77995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149352</xdr:rowOff>
    </xdr:from>
    <xdr:to>
      <xdr:col>82</xdr:col>
      <xdr:colOff>158750</xdr:colOff>
      <xdr:row>75</xdr:row>
      <xdr:rowOff>79502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165879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6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71628</xdr:rowOff>
    </xdr:from>
    <xdr:to>
      <xdr:col>78</xdr:col>
      <xdr:colOff>120650</xdr:colOff>
      <xdr:row>77</xdr:row>
      <xdr:rowOff>1778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11955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89679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48531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36151</xdr:rowOff>
    </xdr:from>
    <xdr:to>
      <xdr:col>29</xdr:col>
      <xdr:colOff>127000</xdr:colOff>
      <xdr:row>16</xdr:row>
      <xdr:rowOff>45999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26976"/>
          <a:ext cx="647700" cy="9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45999</xdr:rowOff>
    </xdr:from>
    <xdr:to>
      <xdr:col>26</xdr:col>
      <xdr:colOff>50800</xdr:colOff>
      <xdr:row>16</xdr:row>
      <xdr:rowOff>74917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36824"/>
          <a:ext cx="698500" cy="28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163849</xdr:rowOff>
    </xdr:from>
    <xdr:to>
      <xdr:col>26</xdr:col>
      <xdr:colOff>101600</xdr:colOff>
      <xdr:row>15</xdr:row>
      <xdr:rowOff>93999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11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104176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380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66192</xdr:rowOff>
    </xdr:from>
    <xdr:to>
      <xdr:col>22</xdr:col>
      <xdr:colOff>114300</xdr:colOff>
      <xdr:row>16</xdr:row>
      <xdr:rowOff>74917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57017"/>
          <a:ext cx="698500" cy="8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77514</xdr:rowOff>
    </xdr:from>
    <xdr:to>
      <xdr:col>22</xdr:col>
      <xdr:colOff>165100</xdr:colOff>
      <xdr:row>16</xdr:row>
      <xdr:rowOff>7664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96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17841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6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56801</xdr:rowOff>
    </xdr:from>
    <xdr:to>
      <xdr:col>18</xdr:col>
      <xdr:colOff>177800</xdr:colOff>
      <xdr:row>16</xdr:row>
      <xdr:rowOff>66192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47626"/>
          <a:ext cx="698500" cy="9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109861</xdr:rowOff>
    </xdr:from>
    <xdr:to>
      <xdr:col>19</xdr:col>
      <xdr:colOff>38100</xdr:colOff>
      <xdr:row>16</xdr:row>
      <xdr:rowOff>40011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29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50188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9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122492</xdr:rowOff>
    </xdr:from>
    <xdr:to>
      <xdr:col>15</xdr:col>
      <xdr:colOff>101600</xdr:colOff>
      <xdr:row>16</xdr:row>
      <xdr:rowOff>52642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1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62819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0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156801</xdr:rowOff>
    </xdr:from>
    <xdr:to>
      <xdr:col>29</xdr:col>
      <xdr:colOff>177800</xdr:colOff>
      <xdr:row>16</xdr:row>
      <xdr:rowOff>86951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76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128878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4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166649</xdr:rowOff>
    </xdr:from>
    <xdr:to>
      <xdr:col>26</xdr:col>
      <xdr:colOff>101600</xdr:colOff>
      <xdr:row>16</xdr:row>
      <xdr:rowOff>96799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86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81576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7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24117</xdr:rowOff>
    </xdr:from>
    <xdr:to>
      <xdr:col>22</xdr:col>
      <xdr:colOff>165100</xdr:colOff>
      <xdr:row>16</xdr:row>
      <xdr:rowOff>125717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14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110494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0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15392</xdr:rowOff>
    </xdr:from>
    <xdr:to>
      <xdr:col>19</xdr:col>
      <xdr:colOff>38100</xdr:colOff>
      <xdr:row>16</xdr:row>
      <xdr:rowOff>116992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06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101769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9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6001</xdr:rowOff>
    </xdr:from>
    <xdr:to>
      <xdr:col>15</xdr:col>
      <xdr:colOff>101600</xdr:colOff>
      <xdr:row>16</xdr:row>
      <xdr:rowOff>107601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96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92378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8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227622</xdr:rowOff>
    </xdr:from>
    <xdr:to>
      <xdr:col>29</xdr:col>
      <xdr:colOff>127000</xdr:colOff>
      <xdr:row>35</xdr:row>
      <xdr:rowOff>273342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37972"/>
          <a:ext cx="647700" cy="45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111303</xdr:rowOff>
    </xdr:from>
    <xdr:to>
      <xdr:col>26</xdr:col>
      <xdr:colOff>50800</xdr:colOff>
      <xdr:row>35</xdr:row>
      <xdr:rowOff>227622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721653"/>
          <a:ext cx="698500" cy="116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325107</xdr:rowOff>
    </xdr:from>
    <xdr:to>
      <xdr:col>26</xdr:col>
      <xdr:colOff>101600</xdr:colOff>
      <xdr:row>36</xdr:row>
      <xdr:rowOff>83807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5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68584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2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111303</xdr:rowOff>
    </xdr:from>
    <xdr:to>
      <xdr:col>22</xdr:col>
      <xdr:colOff>114300</xdr:colOff>
      <xdr:row>35</xdr:row>
      <xdr:rowOff>140068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21653"/>
          <a:ext cx="698500" cy="28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259309</xdr:rowOff>
    </xdr:from>
    <xdr:to>
      <xdr:col>22</xdr:col>
      <xdr:colOff>165100</xdr:colOff>
      <xdr:row>36</xdr:row>
      <xdr:rowOff>18009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69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2786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56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140068</xdr:rowOff>
    </xdr:from>
    <xdr:to>
      <xdr:col>18</xdr:col>
      <xdr:colOff>177800</xdr:colOff>
      <xdr:row>35</xdr:row>
      <xdr:rowOff>234061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50418"/>
          <a:ext cx="698500" cy="93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229743</xdr:rowOff>
    </xdr:from>
    <xdr:to>
      <xdr:col>19</xdr:col>
      <xdr:colOff>38100</xdr:colOff>
      <xdr:row>35</xdr:row>
      <xdr:rowOff>331343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0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316120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2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307391</xdr:rowOff>
    </xdr:from>
    <xdr:to>
      <xdr:col>15</xdr:col>
      <xdr:colOff>101600</xdr:colOff>
      <xdr:row>36</xdr:row>
      <xdr:rowOff>66091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17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50868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222542</xdr:rowOff>
    </xdr:from>
    <xdr:to>
      <xdr:col>29</xdr:col>
      <xdr:colOff>177800</xdr:colOff>
      <xdr:row>35</xdr:row>
      <xdr:rowOff>324142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32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67619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7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176822</xdr:rowOff>
    </xdr:from>
    <xdr:to>
      <xdr:col>26</xdr:col>
      <xdr:colOff>101600</xdr:colOff>
      <xdr:row>35</xdr:row>
      <xdr:rowOff>278422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87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288599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60503</xdr:rowOff>
    </xdr:from>
    <xdr:to>
      <xdr:col>22</xdr:col>
      <xdr:colOff>165100</xdr:colOff>
      <xdr:row>35</xdr:row>
      <xdr:rowOff>162103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70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172280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3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89268</xdr:rowOff>
    </xdr:from>
    <xdr:to>
      <xdr:col>19</xdr:col>
      <xdr:colOff>38100</xdr:colOff>
      <xdr:row>35</xdr:row>
      <xdr:rowOff>190868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99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201045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6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183261</xdr:rowOff>
    </xdr:from>
    <xdr:to>
      <xdr:col>15</xdr:col>
      <xdr:colOff>101600</xdr:colOff>
      <xdr:row>35</xdr:row>
      <xdr:rowOff>284861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93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295038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62,057
56,508
123.64
28,004,721
26,679,015
1,000,000
16,146,109
30,128,923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122688</xdr:rowOff>
    </xdr:from>
    <xdr:to>
      <xdr:col>24</xdr:col>
      <xdr:colOff>63500</xdr:colOff>
      <xdr:row>36</xdr:row>
      <xdr:rowOff>136938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94888"/>
          <a:ext cx="8382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136938</xdr:rowOff>
    </xdr:from>
    <xdr:to>
      <xdr:col>19</xdr:col>
      <xdr:colOff>177800</xdr:colOff>
      <xdr:row>37</xdr:row>
      <xdr:rowOff>82988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09138"/>
          <a:ext cx="889000" cy="1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11252</xdr:rowOff>
    </xdr:from>
    <xdr:to>
      <xdr:col>20</xdr:col>
      <xdr:colOff>38100</xdr:colOff>
      <xdr:row>35</xdr:row>
      <xdr:rowOff>112852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129379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8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65900</xdr:rowOff>
    </xdr:from>
    <xdr:to>
      <xdr:col>15</xdr:col>
      <xdr:colOff>50800</xdr:colOff>
      <xdr:row>37</xdr:row>
      <xdr:rowOff>82988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09550"/>
          <a:ext cx="8890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2508</xdr:rowOff>
    </xdr:from>
    <xdr:to>
      <xdr:col>15</xdr:col>
      <xdr:colOff>101600</xdr:colOff>
      <xdr:row>36</xdr:row>
      <xdr:rowOff>104108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120635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65900</xdr:rowOff>
    </xdr:from>
    <xdr:to>
      <xdr:col>10</xdr:col>
      <xdr:colOff>114300</xdr:colOff>
      <xdr:row>37</xdr:row>
      <xdr:rowOff>83636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9550"/>
          <a:ext cx="889000" cy="1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7461</xdr:rowOff>
    </xdr:from>
    <xdr:to>
      <xdr:col>10</xdr:col>
      <xdr:colOff>165100</xdr:colOff>
      <xdr:row>36</xdr:row>
      <xdr:rowOff>109061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125588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5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16072</xdr:rowOff>
    </xdr:from>
    <xdr:to>
      <xdr:col>6</xdr:col>
      <xdr:colOff>38100</xdr:colOff>
      <xdr:row>36</xdr:row>
      <xdr:rowOff>117672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134199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6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71888</xdr:rowOff>
    </xdr:from>
    <xdr:to>
      <xdr:col>24</xdr:col>
      <xdr:colOff>114300</xdr:colOff>
      <xdr:row>37</xdr:row>
      <xdr:rowOff>2038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50315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86138</xdr:rowOff>
    </xdr:from>
    <xdr:to>
      <xdr:col>20</xdr:col>
      <xdr:colOff>38100</xdr:colOff>
      <xdr:row>37</xdr:row>
      <xdr:rowOff>16288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7415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32188</xdr:rowOff>
    </xdr:from>
    <xdr:to>
      <xdr:col>15</xdr:col>
      <xdr:colOff>101600</xdr:colOff>
      <xdr:row>37</xdr:row>
      <xdr:rowOff>133788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124915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15100</xdr:rowOff>
    </xdr:from>
    <xdr:to>
      <xdr:col>10</xdr:col>
      <xdr:colOff>165100</xdr:colOff>
      <xdr:row>37</xdr:row>
      <xdr:rowOff>116700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107827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32836</xdr:rowOff>
    </xdr:from>
    <xdr:to>
      <xdr:col>6</xdr:col>
      <xdr:colOff>38100</xdr:colOff>
      <xdr:row>37</xdr:row>
      <xdr:rowOff>134436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125563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6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86487</xdr:rowOff>
    </xdr:from>
    <xdr:to>
      <xdr:col>24</xdr:col>
      <xdr:colOff>63500</xdr:colOff>
      <xdr:row>57</xdr:row>
      <xdr:rowOff>131928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59137"/>
          <a:ext cx="838200" cy="4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129896</xdr:rowOff>
    </xdr:from>
    <xdr:to>
      <xdr:col>19</xdr:col>
      <xdr:colOff>177800</xdr:colOff>
      <xdr:row>57</xdr:row>
      <xdr:rowOff>131928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02546"/>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163475</xdr:rowOff>
    </xdr:from>
    <xdr:to>
      <xdr:col>20</xdr:col>
      <xdr:colOff>38100</xdr:colOff>
      <xdr:row>55</xdr:row>
      <xdr:rowOff>93625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42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110152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19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129896</xdr:rowOff>
    </xdr:from>
    <xdr:to>
      <xdr:col>15</xdr:col>
      <xdr:colOff>50800</xdr:colOff>
      <xdr:row>57</xdr:row>
      <xdr:rowOff>170104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02546"/>
          <a:ext cx="889000" cy="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62471</xdr:rowOff>
    </xdr:from>
    <xdr:to>
      <xdr:col>15</xdr:col>
      <xdr:colOff>101600</xdr:colOff>
      <xdr:row>55</xdr:row>
      <xdr:rowOff>164071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4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9148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2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158928</xdr:rowOff>
    </xdr:from>
    <xdr:to>
      <xdr:col>10</xdr:col>
      <xdr:colOff>114300</xdr:colOff>
      <xdr:row>57</xdr:row>
      <xdr:rowOff>170104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31578"/>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141097</xdr:rowOff>
    </xdr:from>
    <xdr:to>
      <xdr:col>10</xdr:col>
      <xdr:colOff>165100</xdr:colOff>
      <xdr:row>56</xdr:row>
      <xdr:rowOff>71247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7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87774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4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48501</xdr:rowOff>
    </xdr:from>
    <xdr:to>
      <xdr:col>6</xdr:col>
      <xdr:colOff>38100</xdr:colOff>
      <xdr:row>55</xdr:row>
      <xdr:rowOff>150101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4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166628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25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35687</xdr:rowOff>
    </xdr:from>
    <xdr:to>
      <xdr:col>24</xdr:col>
      <xdr:colOff>114300</xdr:colOff>
      <xdr:row>57</xdr:row>
      <xdr:rowOff>137287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14114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81128</xdr:rowOff>
    </xdr:from>
    <xdr:to>
      <xdr:col>20</xdr:col>
      <xdr:colOff>38100</xdr:colOff>
      <xdr:row>58</xdr:row>
      <xdr:rowOff>11278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2405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4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79096</xdr:rowOff>
    </xdr:from>
    <xdr:to>
      <xdr:col>15</xdr:col>
      <xdr:colOff>101600</xdr:colOff>
      <xdr:row>58</xdr:row>
      <xdr:rowOff>9246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5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4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119304</xdr:rowOff>
    </xdr:from>
    <xdr:to>
      <xdr:col>10</xdr:col>
      <xdr:colOff>165100</xdr:colOff>
      <xdr:row>58</xdr:row>
      <xdr:rowOff>49454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9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40581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108128</xdr:rowOff>
    </xdr:from>
    <xdr:to>
      <xdr:col>6</xdr:col>
      <xdr:colOff>38100</xdr:colOff>
      <xdr:row>58</xdr:row>
      <xdr:rowOff>38278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29405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7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136958</xdr:rowOff>
    </xdr:from>
    <xdr:to>
      <xdr:col>24</xdr:col>
      <xdr:colOff>63500</xdr:colOff>
      <xdr:row>77</xdr:row>
      <xdr:rowOff>164427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38608"/>
          <a:ext cx="838200" cy="2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98265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99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164427</xdr:rowOff>
    </xdr:from>
    <xdr:to>
      <xdr:col>19</xdr:col>
      <xdr:colOff>177800</xdr:colOff>
      <xdr:row>78</xdr:row>
      <xdr:rowOff>13436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66077"/>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148946</xdr:rowOff>
    </xdr:from>
    <xdr:to>
      <xdr:col>20</xdr:col>
      <xdr:colOff>38100</xdr:colOff>
      <xdr:row>78</xdr:row>
      <xdr:rowOff>79096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70223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4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8637</xdr:rowOff>
    </xdr:from>
    <xdr:to>
      <xdr:col>15</xdr:col>
      <xdr:colOff>50800</xdr:colOff>
      <xdr:row>78</xdr:row>
      <xdr:rowOff>13436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81737"/>
          <a:ext cx="8890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126161</xdr:rowOff>
    </xdr:from>
    <xdr:to>
      <xdr:col>15</xdr:col>
      <xdr:colOff>101600</xdr:colOff>
      <xdr:row>78</xdr:row>
      <xdr:rowOff>56311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2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72838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0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8637</xdr:rowOff>
    </xdr:from>
    <xdr:to>
      <xdr:col>10</xdr:col>
      <xdr:colOff>114300</xdr:colOff>
      <xdr:row>78</xdr:row>
      <xdr:rowOff>28181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81737"/>
          <a:ext cx="889000" cy="1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134620</xdr:rowOff>
    </xdr:from>
    <xdr:to>
      <xdr:col>10</xdr:col>
      <xdr:colOff>165100</xdr:colOff>
      <xdr:row>78</xdr:row>
      <xdr:rowOff>64770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3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55897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139573</xdr:rowOff>
    </xdr:from>
    <xdr:to>
      <xdr:col>6</xdr:col>
      <xdr:colOff>38100</xdr:colOff>
      <xdr:row>78</xdr:row>
      <xdr:rowOff>69723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41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86250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1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86158</xdr:rowOff>
    </xdr:from>
    <xdr:to>
      <xdr:col>24</xdr:col>
      <xdr:colOff>114300</xdr:colOff>
      <xdr:row>78</xdr:row>
      <xdr:rowOff>16308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109035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3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113627</xdr:rowOff>
    </xdr:from>
    <xdr:to>
      <xdr:col>20</xdr:col>
      <xdr:colOff>38100</xdr:colOff>
      <xdr:row>78</xdr:row>
      <xdr:rowOff>43777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60304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09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134086</xdr:rowOff>
    </xdr:from>
    <xdr:to>
      <xdr:col>15</xdr:col>
      <xdr:colOff>101600</xdr:colOff>
      <xdr:row>78</xdr:row>
      <xdr:rowOff>64236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55363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2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129287</xdr:rowOff>
    </xdr:from>
    <xdr:to>
      <xdr:col>10</xdr:col>
      <xdr:colOff>165100</xdr:colOff>
      <xdr:row>78</xdr:row>
      <xdr:rowOff>59437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3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75964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0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148831</xdr:rowOff>
    </xdr:from>
    <xdr:to>
      <xdr:col>6</xdr:col>
      <xdr:colOff>38100</xdr:colOff>
      <xdr:row>78</xdr:row>
      <xdr:rowOff>78981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5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70108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4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153760</xdr:rowOff>
    </xdr:from>
    <xdr:to>
      <xdr:col>24</xdr:col>
      <xdr:colOff>62865</xdr:colOff>
      <xdr:row>98</xdr:row>
      <xdr:rowOff>3769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84260"/>
          <a:ext cx="1270" cy="122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0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3769</xdr:rowOff>
    </xdr:from>
    <xdr:to>
      <xdr:col>24</xdr:col>
      <xdr:colOff>152400</xdr:colOff>
      <xdr:row>98</xdr:row>
      <xdr:rowOff>3769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0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100437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5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153760</xdr:rowOff>
    </xdr:from>
    <xdr:to>
      <xdr:col>24</xdr:col>
      <xdr:colOff>152400</xdr:colOff>
      <xdr:row>90</xdr:row>
      <xdr:rowOff>153760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8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40473</xdr:rowOff>
    </xdr:from>
    <xdr:to>
      <xdr:col>24</xdr:col>
      <xdr:colOff>63500</xdr:colOff>
      <xdr:row>98</xdr:row>
      <xdr:rowOff>11113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99673"/>
          <a:ext cx="838200" cy="31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66657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8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43780</xdr:rowOff>
    </xdr:from>
    <xdr:to>
      <xdr:col>24</xdr:col>
      <xdr:colOff>114300</xdr:colOff>
      <xdr:row>95</xdr:row>
      <xdr:rowOff>145380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11113</xdr:rowOff>
    </xdr:from>
    <xdr:to>
      <xdr:col>19</xdr:col>
      <xdr:colOff>177800</xdr:colOff>
      <xdr:row>98</xdr:row>
      <xdr:rowOff>62204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13213"/>
          <a:ext cx="889000" cy="5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56482</xdr:rowOff>
    </xdr:from>
    <xdr:to>
      <xdr:col>20</xdr:col>
      <xdr:colOff>38100</xdr:colOff>
      <xdr:row>97</xdr:row>
      <xdr:rowOff>158082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8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3159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62204</xdr:rowOff>
    </xdr:from>
    <xdr:to>
      <xdr:col>15</xdr:col>
      <xdr:colOff>50800</xdr:colOff>
      <xdr:row>98</xdr:row>
      <xdr:rowOff>135599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64304"/>
          <a:ext cx="889000" cy="7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92973</xdr:rowOff>
    </xdr:from>
    <xdr:to>
      <xdr:col>15</xdr:col>
      <xdr:colOff>101600</xdr:colOff>
      <xdr:row>98</xdr:row>
      <xdr:rowOff>23123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2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39650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9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132784</xdr:rowOff>
    </xdr:from>
    <xdr:to>
      <xdr:col>10</xdr:col>
      <xdr:colOff>114300</xdr:colOff>
      <xdr:row>98</xdr:row>
      <xdr:rowOff>135599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34884"/>
          <a:ext cx="8890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165523</xdr:rowOff>
    </xdr:from>
    <xdr:to>
      <xdr:col>10</xdr:col>
      <xdr:colOff>165100</xdr:colOff>
      <xdr:row>98</xdr:row>
      <xdr:rowOff>95673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9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112200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7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3775</xdr:rowOff>
    </xdr:from>
    <xdr:to>
      <xdr:col>6</xdr:col>
      <xdr:colOff>38100</xdr:colOff>
      <xdr:row>98</xdr:row>
      <xdr:rowOff>105375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0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121902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8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161123</xdr:rowOff>
    </xdr:from>
    <xdr:to>
      <xdr:col>24</xdr:col>
      <xdr:colOff>114300</xdr:colOff>
      <xdr:row>96</xdr:row>
      <xdr:rowOff>91273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4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139550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2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131763</xdr:rowOff>
    </xdr:from>
    <xdr:to>
      <xdr:col>20</xdr:col>
      <xdr:colOff>38100</xdr:colOff>
      <xdr:row>98</xdr:row>
      <xdr:rowOff>61913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53040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11404</xdr:rowOff>
    </xdr:from>
    <xdr:to>
      <xdr:col>15</xdr:col>
      <xdr:colOff>101600</xdr:colOff>
      <xdr:row>98</xdr:row>
      <xdr:rowOff>113004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1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104131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0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84799</xdr:rowOff>
    </xdr:from>
    <xdr:to>
      <xdr:col>10</xdr:col>
      <xdr:colOff>165100</xdr:colOff>
      <xdr:row>99</xdr:row>
      <xdr:rowOff>14949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6076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81984</xdr:rowOff>
    </xdr:from>
    <xdr:to>
      <xdr:col>6</xdr:col>
      <xdr:colOff>38100</xdr:colOff>
      <xdr:row>99</xdr:row>
      <xdr:rowOff>12134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8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3261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77521</xdr:rowOff>
    </xdr:from>
    <xdr:to>
      <xdr:col>54</xdr:col>
      <xdr:colOff>189865</xdr:colOff>
      <xdr:row>38</xdr:row>
      <xdr:rowOff>17605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735371"/>
          <a:ext cx="1270" cy="79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21432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3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17605</xdr:rowOff>
    </xdr:from>
    <xdr:to>
      <xdr:col>55</xdr:col>
      <xdr:colOff>88900</xdr:colOff>
      <xdr:row>38</xdr:row>
      <xdr:rowOff>17605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3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24198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1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77521</xdr:rowOff>
    </xdr:from>
    <xdr:to>
      <xdr:col>55</xdr:col>
      <xdr:colOff>88900</xdr:colOff>
      <xdr:row>33</xdr:row>
      <xdr:rowOff>77521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7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12507</xdr:rowOff>
    </xdr:from>
    <xdr:to>
      <xdr:col>55</xdr:col>
      <xdr:colOff>0</xdr:colOff>
      <xdr:row>36</xdr:row>
      <xdr:rowOff>90399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498907"/>
          <a:ext cx="838200" cy="76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59031</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59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36154</xdr:rowOff>
    </xdr:from>
    <xdr:to>
      <xdr:col>55</xdr:col>
      <xdr:colOff>50800</xdr:colOff>
      <xdr:row>36</xdr:row>
      <xdr:rowOff>137754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12507</xdr:rowOff>
    </xdr:from>
    <xdr:to>
      <xdr:col>50</xdr:col>
      <xdr:colOff>114300</xdr:colOff>
      <xdr:row>36</xdr:row>
      <xdr:rowOff>158224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498907"/>
          <a:ext cx="889000" cy="83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180</xdr:rowOff>
    </xdr:from>
    <xdr:to>
      <xdr:col>50</xdr:col>
      <xdr:colOff>165100</xdr:colOff>
      <xdr:row>31</xdr:row>
      <xdr:rowOff>101780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3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118307</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0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158224</xdr:rowOff>
    </xdr:from>
    <xdr:to>
      <xdr:col>45</xdr:col>
      <xdr:colOff>177800</xdr:colOff>
      <xdr:row>36</xdr:row>
      <xdr:rowOff>164892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30424"/>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94485</xdr:rowOff>
    </xdr:from>
    <xdr:to>
      <xdr:col>46</xdr:col>
      <xdr:colOff>38100</xdr:colOff>
      <xdr:row>37</xdr:row>
      <xdr:rowOff>24635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6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41162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4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147450</xdr:rowOff>
    </xdr:from>
    <xdr:to>
      <xdr:col>41</xdr:col>
      <xdr:colOff>50800</xdr:colOff>
      <xdr:row>36</xdr:row>
      <xdr:rowOff>164892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319650"/>
          <a:ext cx="8890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104262</xdr:rowOff>
    </xdr:from>
    <xdr:to>
      <xdr:col>41</xdr:col>
      <xdr:colOff>101600</xdr:colOff>
      <xdr:row>37</xdr:row>
      <xdr:rowOff>34412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7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50939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5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125872</xdr:rowOff>
    </xdr:from>
    <xdr:to>
      <xdr:col>36</xdr:col>
      <xdr:colOff>165100</xdr:colOff>
      <xdr:row>37</xdr:row>
      <xdr:rowOff>56022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9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47149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39599</xdr:rowOff>
    </xdr:from>
    <xdr:to>
      <xdr:col>55</xdr:col>
      <xdr:colOff>50800</xdr:colOff>
      <xdr:row>36</xdr:row>
      <xdr:rowOff>141199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1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18026</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9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133157</xdr:rowOff>
    </xdr:from>
    <xdr:to>
      <xdr:col>50</xdr:col>
      <xdr:colOff>165100</xdr:colOff>
      <xdr:row>32</xdr:row>
      <xdr:rowOff>63307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44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54434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54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107424</xdr:rowOff>
    </xdr:from>
    <xdr:to>
      <xdr:col>46</xdr:col>
      <xdr:colOff>38100</xdr:colOff>
      <xdr:row>37</xdr:row>
      <xdr:rowOff>37574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7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28701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7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114092</xdr:rowOff>
    </xdr:from>
    <xdr:to>
      <xdr:col>41</xdr:col>
      <xdr:colOff>101600</xdr:colOff>
      <xdr:row>37</xdr:row>
      <xdr:rowOff>44242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8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35369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7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96650</xdr:rowOff>
    </xdr:from>
    <xdr:to>
      <xdr:col>36</xdr:col>
      <xdr:colOff>165100</xdr:colOff>
      <xdr:row>37</xdr:row>
      <xdr:rowOff>26800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6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43327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4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101581</xdr:rowOff>
    </xdr:from>
    <xdr:to>
      <xdr:col>55</xdr:col>
      <xdr:colOff>0</xdr:colOff>
      <xdr:row>57</xdr:row>
      <xdr:rowOff>9998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702781"/>
          <a:ext cx="838200" cy="7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101581</xdr:rowOff>
    </xdr:from>
    <xdr:to>
      <xdr:col>50</xdr:col>
      <xdr:colOff>114300</xdr:colOff>
      <xdr:row>57</xdr:row>
      <xdr:rowOff>22234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702781"/>
          <a:ext cx="889000" cy="9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105994</xdr:rowOff>
    </xdr:from>
    <xdr:to>
      <xdr:col>50</xdr:col>
      <xdr:colOff>165100</xdr:colOff>
      <xdr:row>56</xdr:row>
      <xdr:rowOff>36144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3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52671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1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96300</xdr:rowOff>
    </xdr:from>
    <xdr:to>
      <xdr:col>45</xdr:col>
      <xdr:colOff>177800</xdr:colOff>
      <xdr:row>57</xdr:row>
      <xdr:rowOff>22234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697500"/>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79733</xdr:rowOff>
    </xdr:from>
    <xdr:to>
      <xdr:col>46</xdr:col>
      <xdr:colOff>38100</xdr:colOff>
      <xdr:row>56</xdr:row>
      <xdr:rowOff>9883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0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26410</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28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96300</xdr:rowOff>
    </xdr:from>
    <xdr:to>
      <xdr:col>41</xdr:col>
      <xdr:colOff>50800</xdr:colOff>
      <xdr:row>56</xdr:row>
      <xdr:rowOff>160640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97500"/>
          <a:ext cx="889000" cy="6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36064</xdr:rowOff>
    </xdr:from>
    <xdr:to>
      <xdr:col>41</xdr:col>
      <xdr:colOff>101600</xdr:colOff>
      <xdr:row>55</xdr:row>
      <xdr:rowOff>137664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46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154191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24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130631</xdr:rowOff>
    </xdr:from>
    <xdr:to>
      <xdr:col>36</xdr:col>
      <xdr:colOff>165100</xdr:colOff>
      <xdr:row>56</xdr:row>
      <xdr:rowOff>60781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6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77308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3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130648</xdr:rowOff>
    </xdr:from>
    <xdr:to>
      <xdr:col>55</xdr:col>
      <xdr:colOff>50800</xdr:colOff>
      <xdr:row>57</xdr:row>
      <xdr:rowOff>60798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3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45575</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4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50781</xdr:rowOff>
    </xdr:from>
    <xdr:to>
      <xdr:col>50</xdr:col>
      <xdr:colOff>165100</xdr:colOff>
      <xdr:row>56</xdr:row>
      <xdr:rowOff>152381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143508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74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142884</xdr:rowOff>
    </xdr:from>
    <xdr:to>
      <xdr:col>46</xdr:col>
      <xdr:colOff>38100</xdr:colOff>
      <xdr:row>57</xdr:row>
      <xdr:rowOff>73034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4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64161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3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45500</xdr:rowOff>
    </xdr:from>
    <xdr:to>
      <xdr:col>41</xdr:col>
      <xdr:colOff>101600</xdr:colOff>
      <xdr:row>56</xdr:row>
      <xdr:rowOff>147100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138227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73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109840</xdr:rowOff>
    </xdr:from>
    <xdr:to>
      <xdr:col>36</xdr:col>
      <xdr:colOff>165100</xdr:colOff>
      <xdr:row>57</xdr:row>
      <xdr:rowOff>39990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1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31117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0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101867</xdr:rowOff>
    </xdr:from>
    <xdr:to>
      <xdr:col>55</xdr:col>
      <xdr:colOff>0</xdr:colOff>
      <xdr:row>78</xdr:row>
      <xdr:rowOff>113131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03517"/>
          <a:ext cx="838200" cy="18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101867</xdr:rowOff>
    </xdr:from>
    <xdr:to>
      <xdr:col>50</xdr:col>
      <xdr:colOff>114300</xdr:colOff>
      <xdr:row>78</xdr:row>
      <xdr:rowOff>1981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03517"/>
          <a:ext cx="889000" cy="7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59055</xdr:rowOff>
    </xdr:from>
    <xdr:to>
      <xdr:col>50</xdr:col>
      <xdr:colOff>165100</xdr:colOff>
      <xdr:row>77</xdr:row>
      <xdr:rowOff>160655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151782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5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36334</xdr:rowOff>
    </xdr:from>
    <xdr:to>
      <xdr:col>45</xdr:col>
      <xdr:colOff>177800</xdr:colOff>
      <xdr:row>78</xdr:row>
      <xdr:rowOff>1981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237984"/>
          <a:ext cx="889000" cy="13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60782</xdr:rowOff>
    </xdr:from>
    <xdr:to>
      <xdr:col>46</xdr:col>
      <xdr:colOff>38100</xdr:colOff>
      <xdr:row>77</xdr:row>
      <xdr:rowOff>162382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7459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36334</xdr:rowOff>
    </xdr:from>
    <xdr:to>
      <xdr:col>41</xdr:col>
      <xdr:colOff>50800</xdr:colOff>
      <xdr:row>77</xdr:row>
      <xdr:rowOff>171247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237984"/>
          <a:ext cx="889000" cy="13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112128</xdr:rowOff>
    </xdr:from>
    <xdr:to>
      <xdr:col>41</xdr:col>
      <xdr:colOff>101600</xdr:colOff>
      <xdr:row>77</xdr:row>
      <xdr:rowOff>42278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4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58805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91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24930</xdr:rowOff>
    </xdr:from>
    <xdr:to>
      <xdr:col>36</xdr:col>
      <xdr:colOff>165100</xdr:colOff>
      <xdr:row>77</xdr:row>
      <xdr:rowOff>126530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2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143057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0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62331</xdr:rowOff>
    </xdr:from>
    <xdr:to>
      <xdr:col>55</xdr:col>
      <xdr:colOff>50800</xdr:colOff>
      <xdr:row>78</xdr:row>
      <xdr:rowOff>163931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150257</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51067</xdr:rowOff>
    </xdr:from>
    <xdr:to>
      <xdr:col>50</xdr:col>
      <xdr:colOff>165100</xdr:colOff>
      <xdr:row>77</xdr:row>
      <xdr:rowOff>152667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5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169194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02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122631</xdr:rowOff>
    </xdr:from>
    <xdr:to>
      <xdr:col>46</xdr:col>
      <xdr:colOff>38100</xdr:colOff>
      <xdr:row>78</xdr:row>
      <xdr:rowOff>52781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43908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41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156984</xdr:rowOff>
    </xdr:from>
    <xdr:to>
      <xdr:col>41</xdr:col>
      <xdr:colOff>101600</xdr:colOff>
      <xdr:row>77</xdr:row>
      <xdr:rowOff>87134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78261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27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120447</xdr:rowOff>
    </xdr:from>
    <xdr:to>
      <xdr:col>36</xdr:col>
      <xdr:colOff>165100</xdr:colOff>
      <xdr:row>78</xdr:row>
      <xdr:rowOff>50597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41724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106642</xdr:rowOff>
    </xdr:from>
    <xdr:to>
      <xdr:col>55</xdr:col>
      <xdr:colOff>0</xdr:colOff>
      <xdr:row>98</xdr:row>
      <xdr:rowOff>70625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737292"/>
          <a:ext cx="838200" cy="1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106642</xdr:rowOff>
    </xdr:from>
    <xdr:to>
      <xdr:col>50</xdr:col>
      <xdr:colOff>114300</xdr:colOff>
      <xdr:row>98</xdr:row>
      <xdr:rowOff>75628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37292"/>
          <a:ext cx="889000" cy="1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61519</xdr:rowOff>
    </xdr:from>
    <xdr:to>
      <xdr:col>50</xdr:col>
      <xdr:colOff>165100</xdr:colOff>
      <xdr:row>96</xdr:row>
      <xdr:rowOff>163119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2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8196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2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7773</xdr:rowOff>
    </xdr:from>
    <xdr:to>
      <xdr:col>45</xdr:col>
      <xdr:colOff>177800</xdr:colOff>
      <xdr:row>98</xdr:row>
      <xdr:rowOff>75628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809873"/>
          <a:ext cx="8890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3848</xdr:rowOff>
    </xdr:from>
    <xdr:to>
      <xdr:col>46</xdr:col>
      <xdr:colOff>38100</xdr:colOff>
      <xdr:row>96</xdr:row>
      <xdr:rowOff>105448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4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121975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2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7773</xdr:rowOff>
    </xdr:from>
    <xdr:to>
      <xdr:col>41</xdr:col>
      <xdr:colOff>50800</xdr:colOff>
      <xdr:row>98</xdr:row>
      <xdr:rowOff>40246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09873"/>
          <a:ext cx="889000" cy="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39002</xdr:rowOff>
    </xdr:from>
    <xdr:to>
      <xdr:col>41</xdr:col>
      <xdr:colOff>101600</xdr:colOff>
      <xdr:row>96</xdr:row>
      <xdr:rowOff>140602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157129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2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166585</xdr:rowOff>
    </xdr:from>
    <xdr:to>
      <xdr:col>36</xdr:col>
      <xdr:colOff>165100</xdr:colOff>
      <xdr:row>97</xdr:row>
      <xdr:rowOff>96735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113262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19825</xdr:rowOff>
    </xdr:from>
    <xdr:to>
      <xdr:col>55</xdr:col>
      <xdr:colOff>50800</xdr:colOff>
      <xdr:row>98</xdr:row>
      <xdr:rowOff>121425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106202</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3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55842</xdr:rowOff>
    </xdr:from>
    <xdr:to>
      <xdr:col>50</xdr:col>
      <xdr:colOff>165100</xdr:colOff>
      <xdr:row>97</xdr:row>
      <xdr:rowOff>157442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148569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7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24828</xdr:rowOff>
    </xdr:from>
    <xdr:to>
      <xdr:col>46</xdr:col>
      <xdr:colOff>38100</xdr:colOff>
      <xdr:row>98</xdr:row>
      <xdr:rowOff>126428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117555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1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128423</xdr:rowOff>
    </xdr:from>
    <xdr:to>
      <xdr:col>41</xdr:col>
      <xdr:colOff>101600</xdr:colOff>
      <xdr:row>98</xdr:row>
      <xdr:rowOff>58573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49700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160896</xdr:rowOff>
    </xdr:from>
    <xdr:to>
      <xdr:col>36</xdr:col>
      <xdr:colOff>165100</xdr:colOff>
      <xdr:row>98</xdr:row>
      <xdr:rowOff>91046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9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82173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8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14884</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01434"/>
          <a:ext cx="8890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94462</xdr:rowOff>
    </xdr:from>
    <xdr:to>
      <xdr:col>81</xdr:col>
      <xdr:colOff>101600</xdr:colOff>
      <xdr:row>38</xdr:row>
      <xdr:rowOff>24612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41139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1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14884</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01434"/>
          <a:ext cx="8890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27940</xdr:rowOff>
    </xdr:from>
    <xdr:to>
      <xdr:col>76</xdr:col>
      <xdr:colOff>165100</xdr:colOff>
      <xdr:row>38</xdr:row>
      <xdr:rowOff>129540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146067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1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32334</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18884"/>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149898</xdr:rowOff>
    </xdr:from>
    <xdr:to>
      <xdr:col>72</xdr:col>
      <xdr:colOff>38100</xdr:colOff>
      <xdr:row>38</xdr:row>
      <xdr:rowOff>80048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49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96575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26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109512</xdr:rowOff>
    </xdr:from>
    <xdr:to>
      <xdr:col>67</xdr:col>
      <xdr:colOff>101600</xdr:colOff>
      <xdr:row>38</xdr:row>
      <xdr:rowOff>39662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45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56189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22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135534</xdr:rowOff>
    </xdr:from>
    <xdr:to>
      <xdr:col>76</xdr:col>
      <xdr:colOff>165100</xdr:colOff>
      <xdr:row>39</xdr:row>
      <xdr:rowOff>65684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56811</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43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152984</xdr:rowOff>
    </xdr:from>
    <xdr:to>
      <xdr:col>67</xdr:col>
      <xdr:colOff>101600</xdr:colOff>
      <xdr:row>39</xdr:row>
      <xdr:rowOff>83134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74261</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6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15929</xdr:rowOff>
    </xdr:from>
    <xdr:to>
      <xdr:col>85</xdr:col>
      <xdr:colOff>127000</xdr:colOff>
      <xdr:row>75</xdr:row>
      <xdr:rowOff>20420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874679"/>
          <a:ext cx="8382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10133</xdr:rowOff>
    </xdr:from>
    <xdr:to>
      <xdr:col>81</xdr:col>
      <xdr:colOff>50800</xdr:colOff>
      <xdr:row>75</xdr:row>
      <xdr:rowOff>20420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86888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19487</xdr:rowOff>
    </xdr:from>
    <xdr:to>
      <xdr:col>81</xdr:col>
      <xdr:colOff>101600</xdr:colOff>
      <xdr:row>75</xdr:row>
      <xdr:rowOff>121087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7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112214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97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10133</xdr:rowOff>
    </xdr:from>
    <xdr:to>
      <xdr:col>76</xdr:col>
      <xdr:colOff>114300</xdr:colOff>
      <xdr:row>75</xdr:row>
      <xdr:rowOff>33107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868883"/>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36502</xdr:rowOff>
    </xdr:from>
    <xdr:to>
      <xdr:col>76</xdr:col>
      <xdr:colOff>165100</xdr:colOff>
      <xdr:row>75</xdr:row>
      <xdr:rowOff>138102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9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129229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8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33107</xdr:rowOff>
    </xdr:from>
    <xdr:to>
      <xdr:col>71</xdr:col>
      <xdr:colOff>177800</xdr:colOff>
      <xdr:row>75</xdr:row>
      <xdr:rowOff>85799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891857"/>
          <a:ext cx="889000" cy="5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41547</xdr:rowOff>
    </xdr:from>
    <xdr:to>
      <xdr:col>72</xdr:col>
      <xdr:colOff>38100</xdr:colOff>
      <xdr:row>75</xdr:row>
      <xdr:rowOff>143147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90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134275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9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28794</xdr:rowOff>
    </xdr:from>
    <xdr:to>
      <xdr:col>67</xdr:col>
      <xdr:colOff>101600</xdr:colOff>
      <xdr:row>75</xdr:row>
      <xdr:rowOff>130394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8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146921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6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136579</xdr:rowOff>
    </xdr:from>
    <xdr:to>
      <xdr:col>85</xdr:col>
      <xdr:colOff>177800</xdr:colOff>
      <xdr:row>75</xdr:row>
      <xdr:rowOff>66729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82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159456</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67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141070</xdr:rowOff>
    </xdr:from>
    <xdr:to>
      <xdr:col>81</xdr:col>
      <xdr:colOff>101600</xdr:colOff>
      <xdr:row>75</xdr:row>
      <xdr:rowOff>71220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8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87747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60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130783</xdr:rowOff>
    </xdr:from>
    <xdr:to>
      <xdr:col>76</xdr:col>
      <xdr:colOff>165100</xdr:colOff>
      <xdr:row>75</xdr:row>
      <xdr:rowOff>60933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8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77460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5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153757</xdr:rowOff>
    </xdr:from>
    <xdr:to>
      <xdr:col>72</xdr:col>
      <xdr:colOff>38100</xdr:colOff>
      <xdr:row>75</xdr:row>
      <xdr:rowOff>83907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8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100434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61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34999</xdr:rowOff>
    </xdr:from>
    <xdr:to>
      <xdr:col>67</xdr:col>
      <xdr:colOff>101600</xdr:colOff>
      <xdr:row>75</xdr:row>
      <xdr:rowOff>136599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89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127726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98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85674</xdr:rowOff>
    </xdr:from>
    <xdr:to>
      <xdr:col>85</xdr:col>
      <xdr:colOff>127000</xdr:colOff>
      <xdr:row>98</xdr:row>
      <xdr:rowOff>147740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544874"/>
          <a:ext cx="838200" cy="4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147740</xdr:rowOff>
    </xdr:from>
    <xdr:to>
      <xdr:col>81</xdr:col>
      <xdr:colOff>50800</xdr:colOff>
      <xdr:row>99</xdr:row>
      <xdr:rowOff>42108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49840"/>
          <a:ext cx="889000" cy="6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5099</xdr:rowOff>
    </xdr:from>
    <xdr:to>
      <xdr:col>81</xdr:col>
      <xdr:colOff>101600</xdr:colOff>
      <xdr:row>97</xdr:row>
      <xdr:rowOff>106699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3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123226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1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42108</xdr:rowOff>
    </xdr:from>
    <xdr:to>
      <xdr:col>76</xdr:col>
      <xdr:colOff>114300</xdr:colOff>
      <xdr:row>99</xdr:row>
      <xdr:rowOff>44241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7015658"/>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150774</xdr:rowOff>
    </xdr:from>
    <xdr:to>
      <xdr:col>76</xdr:col>
      <xdr:colOff>165100</xdr:colOff>
      <xdr:row>98</xdr:row>
      <xdr:rowOff>80924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97451</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55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8692</xdr:rowOff>
    </xdr:from>
    <xdr:to>
      <xdr:col>71</xdr:col>
      <xdr:colOff>177800</xdr:colOff>
      <xdr:row>99</xdr:row>
      <xdr:rowOff>44241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82242"/>
          <a:ext cx="889000" cy="3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120771</xdr:rowOff>
    </xdr:from>
    <xdr:to>
      <xdr:col>72</xdr:col>
      <xdr:colOff>38100</xdr:colOff>
      <xdr:row>98</xdr:row>
      <xdr:rowOff>50921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67448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2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90043</xdr:rowOff>
    </xdr:from>
    <xdr:to>
      <xdr:col>67</xdr:col>
      <xdr:colOff>101600</xdr:colOff>
      <xdr:row>98</xdr:row>
      <xdr:rowOff>20193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36720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34874</xdr:rowOff>
    </xdr:from>
    <xdr:to>
      <xdr:col>85</xdr:col>
      <xdr:colOff>177800</xdr:colOff>
      <xdr:row>96</xdr:row>
      <xdr:rowOff>136474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4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13301</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4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96940</xdr:rowOff>
    </xdr:from>
    <xdr:to>
      <xdr:col>81</xdr:col>
      <xdr:colOff>101600</xdr:colOff>
      <xdr:row>99</xdr:row>
      <xdr:rowOff>27090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18217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99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162758</xdr:rowOff>
    </xdr:from>
    <xdr:to>
      <xdr:col>76</xdr:col>
      <xdr:colOff>165100</xdr:colOff>
      <xdr:row>99</xdr:row>
      <xdr:rowOff>92908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84035</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3017" y="17057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164891</xdr:rowOff>
    </xdr:from>
    <xdr:to>
      <xdr:col>72</xdr:col>
      <xdr:colOff>38100</xdr:colOff>
      <xdr:row>99</xdr:row>
      <xdr:rowOff>95041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6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86168</xdr:rowOff>
    </xdr:from>
    <xdr:ext cx="313932"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46333" y="17059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129342</xdr:rowOff>
    </xdr:from>
    <xdr:to>
      <xdr:col>67</xdr:col>
      <xdr:colOff>101600</xdr:colOff>
      <xdr:row>99</xdr:row>
      <xdr:rowOff>59492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3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50619</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2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140957</xdr:rowOff>
    </xdr:from>
    <xdr:to>
      <xdr:col>116</xdr:col>
      <xdr:colOff>63500</xdr:colOff>
      <xdr:row>36</xdr:row>
      <xdr:rowOff>157302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313157"/>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140957</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6313157"/>
          <a:ext cx="889000" cy="22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161080</xdr:rowOff>
    </xdr:from>
    <xdr:to>
      <xdr:col>112</xdr:col>
      <xdr:colOff>38100</xdr:colOff>
      <xdr:row>37</xdr:row>
      <xdr:rowOff>91230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3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82357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42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78384</xdr:rowOff>
    </xdr:from>
    <xdr:to>
      <xdr:col>107</xdr:col>
      <xdr:colOff>101600</xdr:colOff>
      <xdr:row>38</xdr:row>
      <xdr:rowOff>8534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25061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19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85071</xdr:rowOff>
    </xdr:from>
    <xdr:to>
      <xdr:col>102</xdr:col>
      <xdr:colOff>165100</xdr:colOff>
      <xdr:row>38</xdr:row>
      <xdr:rowOff>15221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42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31748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20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20777</xdr:rowOff>
    </xdr:from>
    <xdr:to>
      <xdr:col>98</xdr:col>
      <xdr:colOff>38100</xdr:colOff>
      <xdr:row>37</xdr:row>
      <xdr:rowOff>122377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138904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1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106502</xdr:rowOff>
    </xdr:from>
    <xdr:to>
      <xdr:col>116</xdr:col>
      <xdr:colOff>114300</xdr:colOff>
      <xdr:row>37</xdr:row>
      <xdr:rowOff>36652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2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129379</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13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90157</xdr:rowOff>
    </xdr:from>
    <xdr:to>
      <xdr:col>112</xdr:col>
      <xdr:colOff>38100</xdr:colOff>
      <xdr:row>37</xdr:row>
      <xdr:rowOff>20307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2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36834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03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40145</xdr:rowOff>
    </xdr:from>
    <xdr:to>
      <xdr:col>116</xdr:col>
      <xdr:colOff>63500</xdr:colOff>
      <xdr:row>59</xdr:row>
      <xdr:rowOff>40183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55695"/>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40183</xdr:rowOff>
    </xdr:from>
    <xdr:to>
      <xdr:col>111</xdr:col>
      <xdr:colOff>177800</xdr:colOff>
      <xdr:row>59</xdr:row>
      <xdr:rowOff>40221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15573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75794</xdr:rowOff>
    </xdr:from>
    <xdr:to>
      <xdr:col>112</xdr:col>
      <xdr:colOff>38100</xdr:colOff>
      <xdr:row>58</xdr:row>
      <xdr:rowOff>5944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22471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62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40221</xdr:rowOff>
    </xdr:from>
    <xdr:to>
      <xdr:col>107</xdr:col>
      <xdr:colOff>50800</xdr:colOff>
      <xdr:row>59</xdr:row>
      <xdr:rowOff>40869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155771"/>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120371</xdr:rowOff>
    </xdr:from>
    <xdr:to>
      <xdr:col>107</xdr:col>
      <xdr:colOff>101600</xdr:colOff>
      <xdr:row>58</xdr:row>
      <xdr:rowOff>50521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67048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40869</xdr:rowOff>
    </xdr:from>
    <xdr:to>
      <xdr:col>102</xdr:col>
      <xdr:colOff>114300</xdr:colOff>
      <xdr:row>59</xdr:row>
      <xdr:rowOff>41478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156419"/>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114160</xdr:rowOff>
    </xdr:from>
    <xdr:to>
      <xdr:col>102</xdr:col>
      <xdr:colOff>165100</xdr:colOff>
      <xdr:row>58</xdr:row>
      <xdr:rowOff>44310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60837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66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107683</xdr:rowOff>
    </xdr:from>
    <xdr:to>
      <xdr:col>98</xdr:col>
      <xdr:colOff>38100</xdr:colOff>
      <xdr:row>58</xdr:row>
      <xdr:rowOff>37833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88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54360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65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160795</xdr:rowOff>
    </xdr:from>
    <xdr:to>
      <xdr:col>116</xdr:col>
      <xdr:colOff>114300</xdr:colOff>
      <xdr:row>59</xdr:row>
      <xdr:rowOff>90945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75722</xdr:rowOff>
    </xdr:from>
    <xdr:ext cx="378565"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19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160833</xdr:rowOff>
    </xdr:from>
    <xdr:to>
      <xdr:col>112</xdr:col>
      <xdr:colOff>38100</xdr:colOff>
      <xdr:row>59</xdr:row>
      <xdr:rowOff>90983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82110</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10197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160871</xdr:rowOff>
    </xdr:from>
    <xdr:to>
      <xdr:col>107</xdr:col>
      <xdr:colOff>101600</xdr:colOff>
      <xdr:row>59</xdr:row>
      <xdr:rowOff>91021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82148</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10197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161519</xdr:rowOff>
    </xdr:from>
    <xdr:to>
      <xdr:col>102</xdr:col>
      <xdr:colOff>165100</xdr:colOff>
      <xdr:row>59</xdr:row>
      <xdr:rowOff>91669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82796</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88333" y="10198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162128</xdr:rowOff>
    </xdr:from>
    <xdr:to>
      <xdr:col>98</xdr:col>
      <xdr:colOff>38100</xdr:colOff>
      <xdr:row>59</xdr:row>
      <xdr:rowOff>92278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83405</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99333" y="1019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137785</xdr:rowOff>
    </xdr:from>
    <xdr:to>
      <xdr:col>116</xdr:col>
      <xdr:colOff>63500</xdr:colOff>
      <xdr:row>75</xdr:row>
      <xdr:rowOff>141843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996535"/>
          <a:ext cx="8382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114611</xdr:rowOff>
    </xdr:from>
    <xdr:to>
      <xdr:col>111</xdr:col>
      <xdr:colOff>177800</xdr:colOff>
      <xdr:row>75</xdr:row>
      <xdr:rowOff>137785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630461"/>
          <a:ext cx="889000" cy="36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27092</xdr:rowOff>
    </xdr:from>
    <xdr:to>
      <xdr:col>112</xdr:col>
      <xdr:colOff>38100</xdr:colOff>
      <xdr:row>75</xdr:row>
      <xdr:rowOff>128692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8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145219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6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92808</xdr:rowOff>
    </xdr:from>
    <xdr:to>
      <xdr:col>107</xdr:col>
      <xdr:colOff>50800</xdr:colOff>
      <xdr:row>73</xdr:row>
      <xdr:rowOff>114611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608658"/>
          <a:ext cx="889000" cy="2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70755</xdr:rowOff>
    </xdr:from>
    <xdr:to>
      <xdr:col>107</xdr:col>
      <xdr:colOff>101600</xdr:colOff>
      <xdr:row>74</xdr:row>
      <xdr:rowOff>905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58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163482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67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92808</xdr:rowOff>
    </xdr:from>
    <xdr:to>
      <xdr:col>102</xdr:col>
      <xdr:colOff>114300</xdr:colOff>
      <xdr:row>74</xdr:row>
      <xdr:rowOff>8283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608658"/>
          <a:ext cx="889000" cy="8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84842</xdr:rowOff>
    </xdr:from>
    <xdr:to>
      <xdr:col>102</xdr:col>
      <xdr:colOff>165100</xdr:colOff>
      <xdr:row>74</xdr:row>
      <xdr:rowOff>14992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6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6119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84413</xdr:rowOff>
    </xdr:from>
    <xdr:to>
      <xdr:col>98</xdr:col>
      <xdr:colOff>38100</xdr:colOff>
      <xdr:row>74</xdr:row>
      <xdr:rowOff>14563</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60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31090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37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91043</xdr:rowOff>
    </xdr:from>
    <xdr:to>
      <xdr:col>116</xdr:col>
      <xdr:colOff>114300</xdr:colOff>
      <xdr:row>76</xdr:row>
      <xdr:rowOff>21193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69470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86985</xdr:rowOff>
    </xdr:from>
    <xdr:to>
      <xdr:col>112</xdr:col>
      <xdr:colOff>38100</xdr:colOff>
      <xdr:row>76</xdr:row>
      <xdr:rowOff>17135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8262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03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63811</xdr:rowOff>
    </xdr:from>
    <xdr:to>
      <xdr:col>107</xdr:col>
      <xdr:colOff>101600</xdr:colOff>
      <xdr:row>73</xdr:row>
      <xdr:rowOff>165411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57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10488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35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42008</xdr:rowOff>
    </xdr:from>
    <xdr:to>
      <xdr:col>102</xdr:col>
      <xdr:colOff>165100</xdr:colOff>
      <xdr:row>73</xdr:row>
      <xdr:rowOff>143608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55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160135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33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128933</xdr:rowOff>
    </xdr:from>
    <xdr:to>
      <xdr:col>98</xdr:col>
      <xdr:colOff>38100</xdr:colOff>
      <xdr:row>74</xdr:row>
      <xdr:rowOff>59083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64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50210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73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429,911</a:t>
          </a:r>
          <a:r>
            <a:rPr kumimoji="1" lang="ja-JP" altLang="en-US" sz="1300">
              <a:latin typeface="ＭＳ Ｐゴシック" panose="020B0600070205080204" pitchFamily="50" charset="-128"/>
              <a:ea typeface="ＭＳ Ｐゴシック" panose="020B0600070205080204" pitchFamily="50" charset="-128"/>
            </a:rPr>
            <a:t>円である。令和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496,011</a:t>
          </a:r>
          <a:r>
            <a:rPr kumimoji="1" lang="ja-JP" altLang="en-US" sz="1300">
              <a:latin typeface="ＭＳ Ｐゴシック" panose="020B0600070205080204" pitchFamily="50" charset="-128"/>
              <a:ea typeface="ＭＳ Ｐゴシック" panose="020B0600070205080204" pitchFamily="50" charset="-128"/>
            </a:rPr>
            <a:t>円）よりも減少しているのは、特別定額給付金給付事業終了による補助費の減少や、公立保育所整備事業、幼稚園舎改築事業の終了により普通建設事業費が減少したことによるものである。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62,893</a:t>
          </a:r>
          <a:r>
            <a:rPr kumimoji="1" lang="ja-JP" altLang="en-US" sz="1300">
              <a:latin typeface="ＭＳ Ｐゴシック" panose="020B0600070205080204" pitchFamily="50" charset="-128"/>
              <a:ea typeface="ＭＳ Ｐゴシック" panose="020B0600070205080204" pitchFamily="50" charset="-128"/>
            </a:rPr>
            <a:t>円であり、類似団体内平均及び全国平均、県平均を下回っている。今後も正職員と会計年度任用職員のバランスを取りながら、適正な定員管理に努める。</a:t>
          </a: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53,690</a:t>
          </a:r>
          <a:r>
            <a:rPr kumimoji="1" lang="ja-JP" altLang="en-US" sz="1300">
              <a:latin typeface="ＭＳ Ｐゴシック" panose="020B0600070205080204" pitchFamily="50" charset="-128"/>
              <a:ea typeface="ＭＳ Ｐゴシック" panose="020B0600070205080204" pitchFamily="50" charset="-128"/>
            </a:rPr>
            <a:t>円であり、類似団体内平均及び全国平均、県平均を下回っている。今後は民間委託が進む中、物件費の増加に留意しつつ、インターチェンジ周辺開発やふるさと納税等で新たな財源を確保し、効率的な行政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102,945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円であり、類似団体内平均及び全国平均、県平均を下回っている。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で大きく増加しているのは新型コロナウイルス関係の助成金等によるもののため、一時的なものであるが、経常的な生活保護費や障害者自立支援給付費等も徐々に増加しているため、今後もゆるやかに増加していくことが予想される。今後は、市単独事業の更なる見直し等を行い、扶助費の増加を抑制するように努める。</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47,080</a:t>
          </a:r>
          <a:r>
            <a:rPr kumimoji="1" lang="ja-JP" altLang="en-US" sz="1300">
              <a:latin typeface="ＭＳ Ｐゴシック" panose="020B0600070205080204" pitchFamily="50" charset="-128"/>
              <a:ea typeface="ＭＳ Ｐゴシック" panose="020B0600070205080204" pitchFamily="50" charset="-128"/>
            </a:rPr>
            <a:t>円であり、平成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水害等による借入により類似団体内平均及び全国平均、県平均を上回っている。次年度以降も道の駅建設関連の地方債の借入が予定されることから、その他事業や償還期間の見直し等により、公債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62,057
56,508
123.64
28,004,721
26,679,015
1,000,000
16,146,109
30,128,923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148387</xdr:rowOff>
    </xdr:from>
    <xdr:to>
      <xdr:col>24</xdr:col>
      <xdr:colOff>63500</xdr:colOff>
      <xdr:row>34</xdr:row>
      <xdr:rowOff>4826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06237"/>
          <a:ext cx="8382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4826</xdr:rowOff>
    </xdr:from>
    <xdr:to>
      <xdr:col>19</xdr:col>
      <xdr:colOff>177800</xdr:colOff>
      <xdr:row>34</xdr:row>
      <xdr:rowOff>44145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34126"/>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33122</xdr:rowOff>
    </xdr:from>
    <xdr:to>
      <xdr:col>20</xdr:col>
      <xdr:colOff>38100</xdr:colOff>
      <xdr:row>34</xdr:row>
      <xdr:rowOff>134722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6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125849</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5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44145</xdr:rowOff>
    </xdr:from>
    <xdr:to>
      <xdr:col>15</xdr:col>
      <xdr:colOff>50800</xdr:colOff>
      <xdr:row>34</xdr:row>
      <xdr:rowOff>127356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73445"/>
          <a:ext cx="889000" cy="8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31750</xdr:rowOff>
    </xdr:from>
    <xdr:to>
      <xdr:col>15</xdr:col>
      <xdr:colOff>101600</xdr:colOff>
      <xdr:row>34</xdr:row>
      <xdr:rowOff>133350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124477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127356</xdr:rowOff>
    </xdr:from>
    <xdr:to>
      <xdr:col>10</xdr:col>
      <xdr:colOff>114300</xdr:colOff>
      <xdr:row>34</xdr:row>
      <xdr:rowOff>130099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5665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47295</xdr:rowOff>
    </xdr:from>
    <xdr:to>
      <xdr:col>10</xdr:col>
      <xdr:colOff>165100</xdr:colOff>
      <xdr:row>34</xdr:row>
      <xdr:rowOff>148895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165422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29921</xdr:rowOff>
    </xdr:from>
    <xdr:to>
      <xdr:col>6</xdr:col>
      <xdr:colOff>38100</xdr:colOff>
      <xdr:row>34</xdr:row>
      <xdr:rowOff>131521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148048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3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97587</xdr:rowOff>
    </xdr:from>
    <xdr:to>
      <xdr:col>24</xdr:col>
      <xdr:colOff>114300</xdr:colOff>
      <xdr:row>34</xdr:row>
      <xdr:rowOff>27737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120464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125476</xdr:rowOff>
    </xdr:from>
    <xdr:to>
      <xdr:col>20</xdr:col>
      <xdr:colOff>38100</xdr:colOff>
      <xdr:row>34</xdr:row>
      <xdr:rowOff>55626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72153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5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164795</xdr:rowOff>
    </xdr:from>
    <xdr:to>
      <xdr:col>15</xdr:col>
      <xdr:colOff>101600</xdr:colOff>
      <xdr:row>34</xdr:row>
      <xdr:rowOff>94945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111472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9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76556</xdr:rowOff>
    </xdr:from>
    <xdr:to>
      <xdr:col>10</xdr:col>
      <xdr:colOff>165100</xdr:colOff>
      <xdr:row>35</xdr:row>
      <xdr:rowOff>6706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169283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79299</xdr:rowOff>
    </xdr:from>
    <xdr:to>
      <xdr:col>6</xdr:col>
      <xdr:colOff>38100</xdr:colOff>
      <xdr:row>35</xdr:row>
      <xdr:rowOff>9449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0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114409</xdr:rowOff>
    </xdr:from>
    <xdr:to>
      <xdr:col>24</xdr:col>
      <xdr:colOff>63500</xdr:colOff>
      <xdr:row>56</xdr:row>
      <xdr:rowOff>34674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029809"/>
          <a:ext cx="838200" cy="60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114409</xdr:rowOff>
    </xdr:from>
    <xdr:to>
      <xdr:col>19</xdr:col>
      <xdr:colOff>177800</xdr:colOff>
      <xdr:row>57</xdr:row>
      <xdr:rowOff>56421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029809"/>
          <a:ext cx="889000" cy="79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40231</xdr:rowOff>
    </xdr:from>
    <xdr:to>
      <xdr:col>20</xdr:col>
      <xdr:colOff>38100</xdr:colOff>
      <xdr:row>51</xdr:row>
      <xdr:rowOff>141831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8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158358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5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56421</xdr:rowOff>
    </xdr:from>
    <xdr:to>
      <xdr:col>15</xdr:col>
      <xdr:colOff>50800</xdr:colOff>
      <xdr:row>57</xdr:row>
      <xdr:rowOff>59362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29071"/>
          <a:ext cx="8890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866</xdr:rowOff>
    </xdr:from>
    <xdr:to>
      <xdr:col>15</xdr:col>
      <xdr:colOff>101600</xdr:colOff>
      <xdr:row>56</xdr:row>
      <xdr:rowOff>102466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118993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53716</xdr:rowOff>
    </xdr:from>
    <xdr:to>
      <xdr:col>10</xdr:col>
      <xdr:colOff>114300</xdr:colOff>
      <xdr:row>57</xdr:row>
      <xdr:rowOff>59362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26366"/>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56492</xdr:rowOff>
    </xdr:from>
    <xdr:to>
      <xdr:col>10</xdr:col>
      <xdr:colOff>165100</xdr:colOff>
      <xdr:row>56</xdr:row>
      <xdr:rowOff>158092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3169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42387</xdr:rowOff>
    </xdr:from>
    <xdr:to>
      <xdr:col>6</xdr:col>
      <xdr:colOff>38100</xdr:colOff>
      <xdr:row>56</xdr:row>
      <xdr:rowOff>143987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43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160514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1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155324</xdr:rowOff>
    </xdr:from>
    <xdr:to>
      <xdr:col>24</xdr:col>
      <xdr:colOff>114300</xdr:colOff>
      <xdr:row>56</xdr:row>
      <xdr:rowOff>85474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8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133751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6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63609</xdr:rowOff>
    </xdr:from>
    <xdr:to>
      <xdr:col>20</xdr:col>
      <xdr:colOff>38100</xdr:colOff>
      <xdr:row>52</xdr:row>
      <xdr:rowOff>165209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97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156336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07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5621</xdr:rowOff>
    </xdr:from>
    <xdr:to>
      <xdr:col>15</xdr:col>
      <xdr:colOff>101600</xdr:colOff>
      <xdr:row>57</xdr:row>
      <xdr:rowOff>107221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98348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7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8562</xdr:rowOff>
    </xdr:from>
    <xdr:to>
      <xdr:col>10</xdr:col>
      <xdr:colOff>165100</xdr:colOff>
      <xdr:row>57</xdr:row>
      <xdr:rowOff>110162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8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101289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7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2916</xdr:rowOff>
    </xdr:from>
    <xdr:to>
      <xdr:col>6</xdr:col>
      <xdr:colOff>38100</xdr:colOff>
      <xdr:row>57</xdr:row>
      <xdr:rowOff>104516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95643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6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92393</xdr:rowOff>
    </xdr:from>
    <xdr:to>
      <xdr:col>24</xdr:col>
      <xdr:colOff>63500</xdr:colOff>
      <xdr:row>77</xdr:row>
      <xdr:rowOff>112916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22593"/>
          <a:ext cx="838200" cy="19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112916</xdr:rowOff>
    </xdr:from>
    <xdr:to>
      <xdr:col>19</xdr:col>
      <xdr:colOff>177800</xdr:colOff>
      <xdr:row>78</xdr:row>
      <xdr:rowOff>101054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14566"/>
          <a:ext cx="889000" cy="15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135636</xdr:rowOff>
    </xdr:from>
    <xdr:to>
      <xdr:col>20</xdr:col>
      <xdr:colOff>38100</xdr:colOff>
      <xdr:row>76</xdr:row>
      <xdr:rowOff>65785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943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82313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6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101054</xdr:rowOff>
    </xdr:from>
    <xdr:to>
      <xdr:col>15</xdr:col>
      <xdr:colOff>50800</xdr:colOff>
      <xdr:row>78</xdr:row>
      <xdr:rowOff>131927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74154"/>
          <a:ext cx="889000" cy="3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106908</xdr:rowOff>
    </xdr:from>
    <xdr:to>
      <xdr:col>15</xdr:col>
      <xdr:colOff>101600</xdr:colOff>
      <xdr:row>77</xdr:row>
      <xdr:rowOff>37058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3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53586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1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124816</xdr:rowOff>
    </xdr:from>
    <xdr:to>
      <xdr:col>10</xdr:col>
      <xdr:colOff>114300</xdr:colOff>
      <xdr:row>78</xdr:row>
      <xdr:rowOff>131927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497916"/>
          <a:ext cx="889000" cy="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11976</xdr:rowOff>
    </xdr:from>
    <xdr:to>
      <xdr:col>10</xdr:col>
      <xdr:colOff>165100</xdr:colOff>
      <xdr:row>77</xdr:row>
      <xdr:rowOff>113576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130103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8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76695</xdr:rowOff>
    </xdr:from>
    <xdr:to>
      <xdr:col>6</xdr:col>
      <xdr:colOff>38100</xdr:colOff>
      <xdr:row>77</xdr:row>
      <xdr:rowOff>6845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23372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8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41593</xdr:rowOff>
    </xdr:from>
    <xdr:to>
      <xdr:col>24</xdr:col>
      <xdr:colOff>114300</xdr:colOff>
      <xdr:row>76</xdr:row>
      <xdr:rowOff>143193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20020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5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62116</xdr:rowOff>
    </xdr:from>
    <xdr:to>
      <xdr:col>20</xdr:col>
      <xdr:colOff>38100</xdr:colOff>
      <xdr:row>77</xdr:row>
      <xdr:rowOff>163716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154843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5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50254</xdr:rowOff>
    </xdr:from>
    <xdr:to>
      <xdr:col>15</xdr:col>
      <xdr:colOff>101600</xdr:colOff>
      <xdr:row>78</xdr:row>
      <xdr:rowOff>151854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2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142981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1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81127</xdr:rowOff>
    </xdr:from>
    <xdr:to>
      <xdr:col>10</xdr:col>
      <xdr:colOff>165100</xdr:colOff>
      <xdr:row>79</xdr:row>
      <xdr:rowOff>11277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2404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46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74016</xdr:rowOff>
    </xdr:from>
    <xdr:to>
      <xdr:col>6</xdr:col>
      <xdr:colOff>38100</xdr:colOff>
      <xdr:row>79</xdr:row>
      <xdr:rowOff>4166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4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166743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39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3544</xdr:rowOff>
    </xdr:from>
    <xdr:to>
      <xdr:col>24</xdr:col>
      <xdr:colOff>62865</xdr:colOff>
      <xdr:row>97</xdr:row>
      <xdr:rowOff>48768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34044"/>
          <a:ext cx="1270" cy="12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52595</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6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48768</xdr:rowOff>
    </xdr:from>
    <xdr:to>
      <xdr:col>24</xdr:col>
      <xdr:colOff>152400</xdr:colOff>
      <xdr:row>97</xdr:row>
      <xdr:rowOff>48768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67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121671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0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3544</xdr:rowOff>
    </xdr:from>
    <xdr:to>
      <xdr:col>24</xdr:col>
      <xdr:colOff>152400</xdr:colOff>
      <xdr:row>90</xdr:row>
      <xdr:rowOff>3544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34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15075</xdr:rowOff>
    </xdr:from>
    <xdr:to>
      <xdr:col>24</xdr:col>
      <xdr:colOff>63500</xdr:colOff>
      <xdr:row>97</xdr:row>
      <xdr:rowOff>118250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45725"/>
          <a:ext cx="838200" cy="10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84510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0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61633</xdr:rowOff>
    </xdr:from>
    <xdr:to>
      <xdr:col>24</xdr:col>
      <xdr:colOff>114300</xdr:colOff>
      <xdr:row>95</xdr:row>
      <xdr:rowOff>163233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4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86220</xdr:rowOff>
    </xdr:from>
    <xdr:to>
      <xdr:col>19</xdr:col>
      <xdr:colOff>177800</xdr:colOff>
      <xdr:row>97</xdr:row>
      <xdr:rowOff>118250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16870"/>
          <a:ext cx="889000" cy="3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82474</xdr:rowOff>
    </xdr:from>
    <xdr:to>
      <xdr:col>20</xdr:col>
      <xdr:colOff>38100</xdr:colOff>
      <xdr:row>96</xdr:row>
      <xdr:rowOff>12624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29151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14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86220</xdr:rowOff>
    </xdr:from>
    <xdr:to>
      <xdr:col>15</xdr:col>
      <xdr:colOff>50800</xdr:colOff>
      <xdr:row>97</xdr:row>
      <xdr:rowOff>92494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16870"/>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139064</xdr:rowOff>
    </xdr:from>
    <xdr:to>
      <xdr:col>15</xdr:col>
      <xdr:colOff>101600</xdr:colOff>
      <xdr:row>96</xdr:row>
      <xdr:rowOff>69214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2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85741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0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86233</xdr:rowOff>
    </xdr:from>
    <xdr:to>
      <xdr:col>10</xdr:col>
      <xdr:colOff>114300</xdr:colOff>
      <xdr:row>97</xdr:row>
      <xdr:rowOff>92494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16883"/>
          <a:ext cx="889000" cy="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79490</xdr:rowOff>
    </xdr:from>
    <xdr:to>
      <xdr:col>10</xdr:col>
      <xdr:colOff>165100</xdr:colOff>
      <xdr:row>96</xdr:row>
      <xdr:rowOff>9640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26167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25895</xdr:rowOff>
    </xdr:from>
    <xdr:to>
      <xdr:col>6</xdr:col>
      <xdr:colOff>38100</xdr:colOff>
      <xdr:row>96</xdr:row>
      <xdr:rowOff>127495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144022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135725</xdr:rowOff>
    </xdr:from>
    <xdr:to>
      <xdr:col>24</xdr:col>
      <xdr:colOff>114300</xdr:colOff>
      <xdr:row>97</xdr:row>
      <xdr:rowOff>65875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50652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0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67450</xdr:rowOff>
    </xdr:from>
    <xdr:to>
      <xdr:col>20</xdr:col>
      <xdr:colOff>38100</xdr:colOff>
      <xdr:row>97</xdr:row>
      <xdr:rowOff>169050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160177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9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35420</xdr:rowOff>
    </xdr:from>
    <xdr:to>
      <xdr:col>15</xdr:col>
      <xdr:colOff>101600</xdr:colOff>
      <xdr:row>97</xdr:row>
      <xdr:rowOff>137020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128147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41694</xdr:rowOff>
    </xdr:from>
    <xdr:to>
      <xdr:col>10</xdr:col>
      <xdr:colOff>165100</xdr:colOff>
      <xdr:row>97</xdr:row>
      <xdr:rowOff>143294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7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134421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6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35433</xdr:rowOff>
    </xdr:from>
    <xdr:to>
      <xdr:col>6</xdr:col>
      <xdr:colOff>38100</xdr:colOff>
      <xdr:row>97</xdr:row>
      <xdr:rowOff>137033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6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128160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27381</xdr:rowOff>
    </xdr:from>
    <xdr:to>
      <xdr:col>55</xdr:col>
      <xdr:colOff>0</xdr:colOff>
      <xdr:row>39</xdr:row>
      <xdr:rowOff>32029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713931"/>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32029</xdr:rowOff>
    </xdr:from>
    <xdr:to>
      <xdr:col>50</xdr:col>
      <xdr:colOff>114300</xdr:colOff>
      <xdr:row>39</xdr:row>
      <xdr:rowOff>32639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718579"/>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135382</xdr:rowOff>
    </xdr:from>
    <xdr:to>
      <xdr:col>50</xdr:col>
      <xdr:colOff>165100</xdr:colOff>
      <xdr:row>39</xdr:row>
      <xdr:rowOff>65532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82059</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25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32639</xdr:rowOff>
    </xdr:from>
    <xdr:to>
      <xdr:col>45</xdr:col>
      <xdr:colOff>177800</xdr:colOff>
      <xdr:row>39</xdr:row>
      <xdr:rowOff>33096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71918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135610</xdr:rowOff>
    </xdr:from>
    <xdr:to>
      <xdr:col>46</xdr:col>
      <xdr:colOff>38100</xdr:colOff>
      <xdr:row>39</xdr:row>
      <xdr:rowOff>65760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6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82288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4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32868</xdr:rowOff>
    </xdr:from>
    <xdr:to>
      <xdr:col>41</xdr:col>
      <xdr:colOff>50800</xdr:colOff>
      <xdr:row>39</xdr:row>
      <xdr:rowOff>33096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1941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98730</xdr:rowOff>
    </xdr:from>
    <xdr:to>
      <xdr:col>41</xdr:col>
      <xdr:colOff>101600</xdr:colOff>
      <xdr:row>39</xdr:row>
      <xdr:rowOff>28880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45407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38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137363</xdr:rowOff>
    </xdr:from>
    <xdr:to>
      <xdr:col>36</xdr:col>
      <xdr:colOff>165100</xdr:colOff>
      <xdr:row>39</xdr:row>
      <xdr:rowOff>67513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65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84040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427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148031</xdr:rowOff>
    </xdr:from>
    <xdr:to>
      <xdr:col>55</xdr:col>
      <xdr:colOff>50800</xdr:colOff>
      <xdr:row>39</xdr:row>
      <xdr:rowOff>78181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6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62958</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7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152679</xdr:rowOff>
    </xdr:from>
    <xdr:to>
      <xdr:col>50</xdr:col>
      <xdr:colOff>165100</xdr:colOff>
      <xdr:row>39</xdr:row>
      <xdr:rowOff>82829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73956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6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153289</xdr:rowOff>
    </xdr:from>
    <xdr:to>
      <xdr:col>46</xdr:col>
      <xdr:colOff>38100</xdr:colOff>
      <xdr:row>39</xdr:row>
      <xdr:rowOff>83439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74566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61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153746</xdr:rowOff>
    </xdr:from>
    <xdr:to>
      <xdr:col>41</xdr:col>
      <xdr:colOff>101600</xdr:colOff>
      <xdr:row>39</xdr:row>
      <xdr:rowOff>83896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75023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61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153518</xdr:rowOff>
    </xdr:from>
    <xdr:to>
      <xdr:col>36</xdr:col>
      <xdr:colOff>165100</xdr:colOff>
      <xdr:row>39</xdr:row>
      <xdr:rowOff>83668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6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74795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6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15817</xdr:rowOff>
    </xdr:from>
    <xdr:to>
      <xdr:col>55</xdr:col>
      <xdr:colOff>0</xdr:colOff>
      <xdr:row>58</xdr:row>
      <xdr:rowOff>17609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959917"/>
          <a:ext cx="8382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10925</xdr:rowOff>
    </xdr:from>
    <xdr:to>
      <xdr:col>50</xdr:col>
      <xdr:colOff>114300</xdr:colOff>
      <xdr:row>58</xdr:row>
      <xdr:rowOff>17609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955025"/>
          <a:ext cx="889000" cy="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58057</xdr:rowOff>
    </xdr:from>
    <xdr:to>
      <xdr:col>50</xdr:col>
      <xdr:colOff>165100</xdr:colOff>
      <xdr:row>57</xdr:row>
      <xdr:rowOff>159657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3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4734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60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10925</xdr:rowOff>
    </xdr:from>
    <xdr:to>
      <xdr:col>45</xdr:col>
      <xdr:colOff>177800</xdr:colOff>
      <xdr:row>58</xdr:row>
      <xdr:rowOff>31435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955025"/>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66908</xdr:rowOff>
    </xdr:from>
    <xdr:to>
      <xdr:col>46</xdr:col>
      <xdr:colOff>38100</xdr:colOff>
      <xdr:row>57</xdr:row>
      <xdr:rowOff>168508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3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13585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61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31435</xdr:rowOff>
    </xdr:from>
    <xdr:to>
      <xdr:col>41</xdr:col>
      <xdr:colOff>50800</xdr:colOff>
      <xdr:row>58</xdr:row>
      <xdr:rowOff>32231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75535"/>
          <a:ext cx="889000" cy="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62867</xdr:rowOff>
    </xdr:from>
    <xdr:to>
      <xdr:col>41</xdr:col>
      <xdr:colOff>101600</xdr:colOff>
      <xdr:row>57</xdr:row>
      <xdr:rowOff>164467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9544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1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87181</xdr:rowOff>
    </xdr:from>
    <xdr:to>
      <xdr:col>36</xdr:col>
      <xdr:colOff>165100</xdr:colOff>
      <xdr:row>58</xdr:row>
      <xdr:rowOff>17331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5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33858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3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136467</xdr:rowOff>
    </xdr:from>
    <xdr:to>
      <xdr:col>55</xdr:col>
      <xdr:colOff>50800</xdr:colOff>
      <xdr:row>58</xdr:row>
      <xdr:rowOff>66617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0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109334</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8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138259</xdr:rowOff>
    </xdr:from>
    <xdr:to>
      <xdr:col>50</xdr:col>
      <xdr:colOff>165100</xdr:colOff>
      <xdr:row>58</xdr:row>
      <xdr:rowOff>68409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1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59536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0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131575</xdr:rowOff>
    </xdr:from>
    <xdr:to>
      <xdr:col>46</xdr:col>
      <xdr:colOff>38100</xdr:colOff>
      <xdr:row>58</xdr:row>
      <xdr:rowOff>61725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0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52852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152085</xdr:rowOff>
    </xdr:from>
    <xdr:to>
      <xdr:col>41</xdr:col>
      <xdr:colOff>101600</xdr:colOff>
      <xdr:row>58</xdr:row>
      <xdr:rowOff>82235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2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73362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1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152881</xdr:rowOff>
    </xdr:from>
    <xdr:to>
      <xdr:col>36</xdr:col>
      <xdr:colOff>165100</xdr:colOff>
      <xdr:row>58</xdr:row>
      <xdr:rowOff>83031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2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74158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1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36326</xdr:rowOff>
    </xdr:from>
    <xdr:to>
      <xdr:col>55</xdr:col>
      <xdr:colOff>0</xdr:colOff>
      <xdr:row>78</xdr:row>
      <xdr:rowOff>56970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09426"/>
          <a:ext cx="838200" cy="2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56970</xdr:rowOff>
    </xdr:from>
    <xdr:to>
      <xdr:col>50</xdr:col>
      <xdr:colOff>114300</xdr:colOff>
      <xdr:row>78</xdr:row>
      <xdr:rowOff>66365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30070"/>
          <a:ext cx="8890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29350</xdr:rowOff>
    </xdr:from>
    <xdr:to>
      <xdr:col>50</xdr:col>
      <xdr:colOff>165100</xdr:colOff>
      <xdr:row>76</xdr:row>
      <xdr:rowOff>130950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0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147476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8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58204</xdr:rowOff>
    </xdr:from>
    <xdr:to>
      <xdr:col>45</xdr:col>
      <xdr:colOff>177800</xdr:colOff>
      <xdr:row>78</xdr:row>
      <xdr:rowOff>66365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31304"/>
          <a:ext cx="8890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36894</xdr:rowOff>
    </xdr:from>
    <xdr:to>
      <xdr:col>46</xdr:col>
      <xdr:colOff>38100</xdr:colOff>
      <xdr:row>77</xdr:row>
      <xdr:rowOff>138494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3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155021</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15428" y="1301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55896</xdr:rowOff>
    </xdr:from>
    <xdr:to>
      <xdr:col>41</xdr:col>
      <xdr:colOff>50800</xdr:colOff>
      <xdr:row>78</xdr:row>
      <xdr:rowOff>58204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28996"/>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21623</xdr:rowOff>
    </xdr:from>
    <xdr:to>
      <xdr:col>41</xdr:col>
      <xdr:colOff>101600</xdr:colOff>
      <xdr:row>77</xdr:row>
      <xdr:rowOff>123223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2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139750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99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10878</xdr:rowOff>
    </xdr:from>
    <xdr:to>
      <xdr:col>36</xdr:col>
      <xdr:colOff>165100</xdr:colOff>
      <xdr:row>77</xdr:row>
      <xdr:rowOff>112478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129005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98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156976</xdr:rowOff>
    </xdr:from>
    <xdr:to>
      <xdr:col>55</xdr:col>
      <xdr:colOff>50800</xdr:colOff>
      <xdr:row>78</xdr:row>
      <xdr:rowOff>87126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5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71903</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7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6170</xdr:rowOff>
    </xdr:from>
    <xdr:to>
      <xdr:col>50</xdr:col>
      <xdr:colOff>165100</xdr:colOff>
      <xdr:row>78</xdr:row>
      <xdr:rowOff>107770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7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98897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47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15565</xdr:rowOff>
    </xdr:from>
    <xdr:to>
      <xdr:col>46</xdr:col>
      <xdr:colOff>38100</xdr:colOff>
      <xdr:row>78</xdr:row>
      <xdr:rowOff>117165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8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108292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48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7404</xdr:rowOff>
    </xdr:from>
    <xdr:to>
      <xdr:col>41</xdr:col>
      <xdr:colOff>101600</xdr:colOff>
      <xdr:row>78</xdr:row>
      <xdr:rowOff>109004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100131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47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5096</xdr:rowOff>
    </xdr:from>
    <xdr:to>
      <xdr:col>36</xdr:col>
      <xdr:colOff>165100</xdr:colOff>
      <xdr:row>78</xdr:row>
      <xdr:rowOff>106696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7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97823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7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63176</xdr:rowOff>
    </xdr:from>
    <xdr:to>
      <xdr:col>55</xdr:col>
      <xdr:colOff>0</xdr:colOff>
      <xdr:row>96</xdr:row>
      <xdr:rowOff>113640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522376"/>
          <a:ext cx="838200" cy="5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84379</xdr:rowOff>
    </xdr:from>
    <xdr:to>
      <xdr:col>50</xdr:col>
      <xdr:colOff>114300</xdr:colOff>
      <xdr:row>96</xdr:row>
      <xdr:rowOff>113640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543579"/>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56572</xdr:rowOff>
    </xdr:from>
    <xdr:to>
      <xdr:col>50</xdr:col>
      <xdr:colOff>165100</xdr:colOff>
      <xdr:row>96</xdr:row>
      <xdr:rowOff>158172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1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3249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29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78930</xdr:rowOff>
    </xdr:from>
    <xdr:to>
      <xdr:col>45</xdr:col>
      <xdr:colOff>177800</xdr:colOff>
      <xdr:row>96</xdr:row>
      <xdr:rowOff>84379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366680"/>
          <a:ext cx="889000" cy="17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81356</xdr:rowOff>
    </xdr:from>
    <xdr:to>
      <xdr:col>46</xdr:col>
      <xdr:colOff>38100</xdr:colOff>
      <xdr:row>97</xdr:row>
      <xdr:rowOff>11506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4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6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78930</xdr:rowOff>
    </xdr:from>
    <xdr:to>
      <xdr:col>41</xdr:col>
      <xdr:colOff>50800</xdr:colOff>
      <xdr:row>96</xdr:row>
      <xdr:rowOff>79006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366680"/>
          <a:ext cx="889000" cy="17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123456</xdr:rowOff>
    </xdr:from>
    <xdr:to>
      <xdr:col>41</xdr:col>
      <xdr:colOff>101600</xdr:colOff>
      <xdr:row>96</xdr:row>
      <xdr:rowOff>53606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44733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50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19692</xdr:rowOff>
    </xdr:from>
    <xdr:to>
      <xdr:col>36</xdr:col>
      <xdr:colOff>165100</xdr:colOff>
      <xdr:row>96</xdr:row>
      <xdr:rowOff>121292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47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137819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2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12376</xdr:rowOff>
    </xdr:from>
    <xdr:to>
      <xdr:col>55</xdr:col>
      <xdr:colOff>50800</xdr:colOff>
      <xdr:row>96</xdr:row>
      <xdr:rowOff>113976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4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35253</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32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62840</xdr:rowOff>
    </xdr:from>
    <xdr:to>
      <xdr:col>50</xdr:col>
      <xdr:colOff>165100</xdr:colOff>
      <xdr:row>96</xdr:row>
      <xdr:rowOff>164440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5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155567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1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33579</xdr:rowOff>
    </xdr:from>
    <xdr:to>
      <xdr:col>46</xdr:col>
      <xdr:colOff>38100</xdr:colOff>
      <xdr:row>96</xdr:row>
      <xdr:rowOff>135179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49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151706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26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28130</xdr:rowOff>
    </xdr:from>
    <xdr:to>
      <xdr:col>41</xdr:col>
      <xdr:colOff>101600</xdr:colOff>
      <xdr:row>95</xdr:row>
      <xdr:rowOff>129730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3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146257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0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28206</xdr:rowOff>
    </xdr:from>
    <xdr:to>
      <xdr:col>36</xdr:col>
      <xdr:colOff>165100</xdr:colOff>
      <xdr:row>96</xdr:row>
      <xdr:rowOff>129806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4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120933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58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142855</xdr:rowOff>
    </xdr:from>
    <xdr:to>
      <xdr:col>85</xdr:col>
      <xdr:colOff>127000</xdr:colOff>
      <xdr:row>36</xdr:row>
      <xdr:rowOff>4918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143605"/>
          <a:ext cx="8382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4918</xdr:rowOff>
    </xdr:from>
    <xdr:to>
      <xdr:col>81</xdr:col>
      <xdr:colOff>50800</xdr:colOff>
      <xdr:row>36</xdr:row>
      <xdr:rowOff>111445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177118"/>
          <a:ext cx="889000" cy="10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154737</xdr:rowOff>
    </xdr:from>
    <xdr:to>
      <xdr:col>81</xdr:col>
      <xdr:colOff>101600</xdr:colOff>
      <xdr:row>35</xdr:row>
      <xdr:rowOff>84887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598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101414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111445</xdr:rowOff>
    </xdr:from>
    <xdr:to>
      <xdr:col>76</xdr:col>
      <xdr:colOff>114300</xdr:colOff>
      <xdr:row>36</xdr:row>
      <xdr:rowOff>124338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283645"/>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124104</xdr:rowOff>
    </xdr:from>
    <xdr:to>
      <xdr:col>76</xdr:col>
      <xdr:colOff>165100</xdr:colOff>
      <xdr:row>36</xdr:row>
      <xdr:rowOff>54254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12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70781</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90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90963</xdr:rowOff>
    </xdr:from>
    <xdr:to>
      <xdr:col>71</xdr:col>
      <xdr:colOff>177800</xdr:colOff>
      <xdr:row>36</xdr:row>
      <xdr:rowOff>124338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263163"/>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115418</xdr:rowOff>
    </xdr:from>
    <xdr:to>
      <xdr:col>72</xdr:col>
      <xdr:colOff>38100</xdr:colOff>
      <xdr:row>36</xdr:row>
      <xdr:rowOff>45568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11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62095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89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5507</xdr:rowOff>
    </xdr:from>
    <xdr:to>
      <xdr:col>67</xdr:col>
      <xdr:colOff>101600</xdr:colOff>
      <xdr:row>36</xdr:row>
      <xdr:rowOff>107107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17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123634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95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92055</xdr:rowOff>
    </xdr:from>
    <xdr:to>
      <xdr:col>85</xdr:col>
      <xdr:colOff>177800</xdr:colOff>
      <xdr:row>36</xdr:row>
      <xdr:rowOff>22205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9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114932</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94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125568</xdr:rowOff>
    </xdr:from>
    <xdr:to>
      <xdr:col>81</xdr:col>
      <xdr:colOff>101600</xdr:colOff>
      <xdr:row>36</xdr:row>
      <xdr:rowOff>55718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12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46845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1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60645</xdr:rowOff>
    </xdr:from>
    <xdr:to>
      <xdr:col>76</xdr:col>
      <xdr:colOff>165100</xdr:colOff>
      <xdr:row>36</xdr:row>
      <xdr:rowOff>162245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2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153372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32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73538</xdr:rowOff>
    </xdr:from>
    <xdr:to>
      <xdr:col>72</xdr:col>
      <xdr:colOff>38100</xdr:colOff>
      <xdr:row>37</xdr:row>
      <xdr:rowOff>3688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24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166265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33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40163</xdr:rowOff>
    </xdr:from>
    <xdr:to>
      <xdr:col>67</xdr:col>
      <xdr:colOff>101600</xdr:colOff>
      <xdr:row>36</xdr:row>
      <xdr:rowOff>141763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21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132890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30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95085</xdr:rowOff>
    </xdr:from>
    <xdr:to>
      <xdr:col>85</xdr:col>
      <xdr:colOff>127000</xdr:colOff>
      <xdr:row>57</xdr:row>
      <xdr:rowOff>31801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524835"/>
          <a:ext cx="838200" cy="27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95085</xdr:rowOff>
    </xdr:from>
    <xdr:to>
      <xdr:col>81</xdr:col>
      <xdr:colOff>50800</xdr:colOff>
      <xdr:row>57</xdr:row>
      <xdr:rowOff>28067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524835"/>
          <a:ext cx="889000" cy="27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166110</xdr:rowOff>
    </xdr:from>
    <xdr:to>
      <xdr:col>81</xdr:col>
      <xdr:colOff>101600</xdr:colOff>
      <xdr:row>54</xdr:row>
      <xdr:rowOff>96260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25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112787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02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87065</xdr:rowOff>
    </xdr:from>
    <xdr:to>
      <xdr:col>76</xdr:col>
      <xdr:colOff>114300</xdr:colOff>
      <xdr:row>57</xdr:row>
      <xdr:rowOff>28067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688265"/>
          <a:ext cx="889000" cy="11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166395</xdr:rowOff>
    </xdr:from>
    <xdr:to>
      <xdr:col>76</xdr:col>
      <xdr:colOff>165100</xdr:colOff>
      <xdr:row>54</xdr:row>
      <xdr:rowOff>96545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25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113072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02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87065</xdr:rowOff>
    </xdr:from>
    <xdr:to>
      <xdr:col>71</xdr:col>
      <xdr:colOff>177800</xdr:colOff>
      <xdr:row>56</xdr:row>
      <xdr:rowOff>164388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688265"/>
          <a:ext cx="889000" cy="7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75317</xdr:rowOff>
    </xdr:from>
    <xdr:to>
      <xdr:col>72</xdr:col>
      <xdr:colOff>38100</xdr:colOff>
      <xdr:row>55</xdr:row>
      <xdr:rowOff>5467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3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21994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1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148469</xdr:rowOff>
    </xdr:from>
    <xdr:to>
      <xdr:col>67</xdr:col>
      <xdr:colOff>101600</xdr:colOff>
      <xdr:row>55</xdr:row>
      <xdr:rowOff>78619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4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95146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18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152451</xdr:rowOff>
    </xdr:from>
    <xdr:to>
      <xdr:col>85</xdr:col>
      <xdr:colOff>177800</xdr:colOff>
      <xdr:row>57</xdr:row>
      <xdr:rowOff>82601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5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130878</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44285</xdr:rowOff>
    </xdr:from>
    <xdr:to>
      <xdr:col>81</xdr:col>
      <xdr:colOff>101600</xdr:colOff>
      <xdr:row>55</xdr:row>
      <xdr:rowOff>145885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47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137012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56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148717</xdr:rowOff>
    </xdr:from>
    <xdr:to>
      <xdr:col>76</xdr:col>
      <xdr:colOff>165100</xdr:colOff>
      <xdr:row>57</xdr:row>
      <xdr:rowOff>78867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4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69994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8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36265</xdr:rowOff>
    </xdr:from>
    <xdr:to>
      <xdr:col>72</xdr:col>
      <xdr:colOff>38100</xdr:colOff>
      <xdr:row>56</xdr:row>
      <xdr:rowOff>137865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3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128992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73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113588</xdr:rowOff>
    </xdr:from>
    <xdr:to>
      <xdr:col>67</xdr:col>
      <xdr:colOff>101600</xdr:colOff>
      <xdr:row>57</xdr:row>
      <xdr:rowOff>43738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1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34865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8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14884</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59434"/>
          <a:ext cx="8890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94462</xdr:rowOff>
    </xdr:from>
    <xdr:to>
      <xdr:col>81</xdr:col>
      <xdr:colOff>101600</xdr:colOff>
      <xdr:row>78</xdr:row>
      <xdr:rowOff>24612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29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41139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07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14884</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59434"/>
          <a:ext cx="8890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27939</xdr:rowOff>
    </xdr:from>
    <xdr:to>
      <xdr:col>76</xdr:col>
      <xdr:colOff>165100</xdr:colOff>
      <xdr:row>78</xdr:row>
      <xdr:rowOff>129539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146066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1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32334</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76884"/>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149898</xdr:rowOff>
    </xdr:from>
    <xdr:to>
      <xdr:col>72</xdr:col>
      <xdr:colOff>38100</xdr:colOff>
      <xdr:row>78</xdr:row>
      <xdr:rowOff>80048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96575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12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109513</xdr:rowOff>
    </xdr:from>
    <xdr:to>
      <xdr:col>67</xdr:col>
      <xdr:colOff>101600</xdr:colOff>
      <xdr:row>78</xdr:row>
      <xdr:rowOff>39663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56190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0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135534</xdr:rowOff>
    </xdr:from>
    <xdr:to>
      <xdr:col>76</xdr:col>
      <xdr:colOff>165100</xdr:colOff>
      <xdr:row>79</xdr:row>
      <xdr:rowOff>65684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56811</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601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152984</xdr:rowOff>
    </xdr:from>
    <xdr:to>
      <xdr:col>67</xdr:col>
      <xdr:colOff>101600</xdr:colOff>
      <xdr:row>79</xdr:row>
      <xdr:rowOff>83134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74261</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6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15929</xdr:rowOff>
    </xdr:from>
    <xdr:to>
      <xdr:col>85</xdr:col>
      <xdr:colOff>127000</xdr:colOff>
      <xdr:row>95</xdr:row>
      <xdr:rowOff>20420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303679"/>
          <a:ext cx="8382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10133</xdr:rowOff>
    </xdr:from>
    <xdr:to>
      <xdr:col>81</xdr:col>
      <xdr:colOff>50800</xdr:colOff>
      <xdr:row>95</xdr:row>
      <xdr:rowOff>20420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29788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19487</xdr:rowOff>
    </xdr:from>
    <xdr:to>
      <xdr:col>81</xdr:col>
      <xdr:colOff>101600</xdr:colOff>
      <xdr:row>95</xdr:row>
      <xdr:rowOff>121087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0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112214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39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10133</xdr:rowOff>
    </xdr:from>
    <xdr:to>
      <xdr:col>76</xdr:col>
      <xdr:colOff>114300</xdr:colOff>
      <xdr:row>95</xdr:row>
      <xdr:rowOff>33107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297883"/>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36485</xdr:rowOff>
    </xdr:from>
    <xdr:to>
      <xdr:col>76</xdr:col>
      <xdr:colOff>165100</xdr:colOff>
      <xdr:row>95</xdr:row>
      <xdr:rowOff>138085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2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129212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41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33107</xdr:rowOff>
    </xdr:from>
    <xdr:to>
      <xdr:col>71</xdr:col>
      <xdr:colOff>177800</xdr:colOff>
      <xdr:row>95</xdr:row>
      <xdr:rowOff>85799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320857"/>
          <a:ext cx="889000" cy="5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41548</xdr:rowOff>
    </xdr:from>
    <xdr:to>
      <xdr:col>72</xdr:col>
      <xdr:colOff>38100</xdr:colOff>
      <xdr:row>95</xdr:row>
      <xdr:rowOff>143148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2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134275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42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28795</xdr:rowOff>
    </xdr:from>
    <xdr:to>
      <xdr:col>67</xdr:col>
      <xdr:colOff>101600</xdr:colOff>
      <xdr:row>95</xdr:row>
      <xdr:rowOff>130395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3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146922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0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136579</xdr:rowOff>
    </xdr:from>
    <xdr:to>
      <xdr:col>85</xdr:col>
      <xdr:colOff>177800</xdr:colOff>
      <xdr:row>95</xdr:row>
      <xdr:rowOff>66729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5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159456</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10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141070</xdr:rowOff>
    </xdr:from>
    <xdr:to>
      <xdr:col>81</xdr:col>
      <xdr:colOff>101600</xdr:colOff>
      <xdr:row>95</xdr:row>
      <xdr:rowOff>71220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25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87747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03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130783</xdr:rowOff>
    </xdr:from>
    <xdr:to>
      <xdr:col>76</xdr:col>
      <xdr:colOff>165100</xdr:colOff>
      <xdr:row>95</xdr:row>
      <xdr:rowOff>60933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24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77460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02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153757</xdr:rowOff>
    </xdr:from>
    <xdr:to>
      <xdr:col>72</xdr:col>
      <xdr:colOff>38100</xdr:colOff>
      <xdr:row>95</xdr:row>
      <xdr:rowOff>83907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100434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04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34999</xdr:rowOff>
    </xdr:from>
    <xdr:to>
      <xdr:col>67</xdr:col>
      <xdr:colOff>101600</xdr:colOff>
      <xdr:row>95</xdr:row>
      <xdr:rowOff>136599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32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127726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41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162281</xdr:rowOff>
    </xdr:from>
    <xdr:to>
      <xdr:col>112</xdr:col>
      <xdr:colOff>38100</xdr:colOff>
      <xdr:row>39</xdr:row>
      <xdr:rowOff>92431</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7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108958</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526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162585</xdr:rowOff>
    </xdr:from>
    <xdr:to>
      <xdr:col>107</xdr:col>
      <xdr:colOff>101600</xdr:colOff>
      <xdr:row>39</xdr:row>
      <xdr:rowOff>92735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7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109262</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452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158852</xdr:rowOff>
    </xdr:from>
    <xdr:to>
      <xdr:col>102</xdr:col>
      <xdr:colOff>165100</xdr:colOff>
      <xdr:row>39</xdr:row>
      <xdr:rowOff>89002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105529</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4491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159462</xdr:rowOff>
    </xdr:from>
    <xdr:to>
      <xdr:col>98</xdr:col>
      <xdr:colOff>38100</xdr:colOff>
      <xdr:row>39</xdr:row>
      <xdr:rowOff>89612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7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106138</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99333" y="6449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総務費のコストは住民一人当たり</a:t>
          </a:r>
          <a:r>
            <a:rPr kumimoji="1" lang="en-US" altLang="ja-JP" sz="1300">
              <a:latin typeface="ＭＳ Ｐゴシック" panose="020B0600070205080204" pitchFamily="50" charset="-128"/>
              <a:ea typeface="ＭＳ Ｐゴシック" panose="020B0600070205080204" pitchFamily="50" charset="-128"/>
            </a:rPr>
            <a:t>68,783</a:t>
          </a:r>
          <a:r>
            <a:rPr kumimoji="1" lang="ja-JP" altLang="en-US" sz="1300">
              <a:latin typeface="ＭＳ Ｐゴシック" panose="020B0600070205080204" pitchFamily="50" charset="-128"/>
              <a:ea typeface="ＭＳ Ｐゴシック" panose="020B0600070205080204" pitchFamily="50" charset="-128"/>
            </a:rPr>
            <a:t>円であり、類似団体内平均値を下回っているが、県平均値と同水準となっている。令和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年度については特別定額給付金給付事業により一時的に大幅に増加しているが、令和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年度は交付税の再算定等により財政調整基金等への積立をしたことから、平成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から令和元年と比較し増加となっている。今後は、マイナンバーカードやふるさと納税関係の経費の伸びが見込まれるため、現在の水準を維持できるように今後も事業のスクラップアンドビルドを進めていく。民生費のコストは住民一人当たり</a:t>
          </a:r>
          <a:r>
            <a:rPr kumimoji="1" lang="en-US" altLang="ja-JP" sz="1300">
              <a:latin typeface="ＭＳ Ｐゴシック" panose="020B0600070205080204" pitchFamily="50" charset="-128"/>
              <a:ea typeface="ＭＳ Ｐゴシック" panose="020B0600070205080204" pitchFamily="50" charset="-128"/>
            </a:rPr>
            <a:t>156,725</a:t>
          </a:r>
          <a:r>
            <a:rPr kumimoji="1" lang="ja-JP" altLang="en-US" sz="1300">
              <a:latin typeface="ＭＳ Ｐゴシック" panose="020B0600070205080204" pitchFamily="50" charset="-128"/>
              <a:ea typeface="ＭＳ Ｐゴシック" panose="020B0600070205080204" pitchFamily="50" charset="-128"/>
            </a:rPr>
            <a:t>円であり、類似団体内平均値及び全国平均、県平均値を下回っている。令和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新型コロナウイルス関連の助成金等により臨時的な経費が大きく増加しているが、今後も障害者自立支援給付費等の経常的な扶助費の増加が見込まれるため、市単独事業の見直しにより抑制に努める。衛生費のコストは住民一人当たり</a:t>
          </a:r>
          <a:r>
            <a:rPr kumimoji="1" lang="en-US" altLang="ja-JP" sz="1300">
              <a:latin typeface="ＭＳ Ｐゴシック" panose="020B0600070205080204" pitchFamily="50" charset="-128"/>
              <a:ea typeface="ＭＳ Ｐゴシック" panose="020B0600070205080204" pitchFamily="50" charset="-128"/>
            </a:rPr>
            <a:t>29,313</a:t>
          </a:r>
          <a:r>
            <a:rPr kumimoji="1" lang="ja-JP" altLang="en-US" sz="1300">
              <a:latin typeface="ＭＳ Ｐゴシック" panose="020B0600070205080204" pitchFamily="50" charset="-128"/>
              <a:ea typeface="ＭＳ Ｐゴシック" panose="020B0600070205080204" pitchFamily="50" charset="-128"/>
            </a:rPr>
            <a:t>円であり、類似団体内平均値及び全国平均、県平均値を下回っている。前年度より増加しているのは、新型コロナウイルスワクチン接種事業によるものであり、ワクチン接種については次年度以降も続くことが予想され、更には広域組合の負担金の増額も見込まれることから、今後も衛生費については増加傾向になると予想される。消防費のコストは住民一人当たり</a:t>
          </a:r>
          <a:r>
            <a:rPr kumimoji="1" lang="en-US" altLang="ja-JP" sz="1300">
              <a:latin typeface="ＭＳ Ｐゴシック" panose="020B0600070205080204" pitchFamily="50" charset="-128"/>
              <a:ea typeface="ＭＳ Ｐゴシック" panose="020B0600070205080204" pitchFamily="50" charset="-128"/>
            </a:rPr>
            <a:t>21,181</a:t>
          </a:r>
          <a:r>
            <a:rPr kumimoji="1" lang="ja-JP" altLang="en-US" sz="1300">
              <a:latin typeface="ＭＳ Ｐゴシック" panose="020B0600070205080204" pitchFamily="50" charset="-128"/>
              <a:ea typeface="ＭＳ Ｐゴシック" panose="020B0600070205080204" pitchFamily="50" charset="-128"/>
            </a:rPr>
            <a:t>円であり、類似団体内平均値及び全国平均、県平均を上回っている。前年度より増加しているのは、防災ラジオ整備事業によるところが大きく、今後も消防ポンプ自動車等の更新が予定されているため、消防費については高い傾向が続くと予想される。教育費のコストは住民一人当たり</a:t>
          </a:r>
          <a:r>
            <a:rPr kumimoji="1" lang="en-US" altLang="ja-JP" sz="1300">
              <a:latin typeface="ＭＳ Ｐゴシック" panose="020B0600070205080204" pitchFamily="50" charset="-128"/>
              <a:ea typeface="ＭＳ Ｐゴシック" panose="020B0600070205080204" pitchFamily="50" charset="-128"/>
            </a:rPr>
            <a:t>38,664</a:t>
          </a:r>
          <a:r>
            <a:rPr kumimoji="1" lang="ja-JP" altLang="en-US" sz="1300">
              <a:latin typeface="ＭＳ Ｐゴシック" panose="020B0600070205080204" pitchFamily="50" charset="-128"/>
              <a:ea typeface="ＭＳ Ｐゴシック" panose="020B0600070205080204" pitchFamily="50" charset="-128"/>
            </a:rPr>
            <a:t>円であり、類似団体内平均値及び全国平均、県平均を下回っている。前年度より減少しているのは、幼稚園舎改築事業や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環境整備事業等の終了が主な要因である。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年度の水害により、一時的な経費が発生したことから</a:t>
          </a:r>
          <a:r>
            <a:rPr kumimoji="1" lang="en-US" altLang="ja-JP" sz="1300">
              <a:latin typeface="ＭＳ ゴシック" pitchFamily="49" charset="-128"/>
              <a:ea typeface="ＭＳ ゴシック" pitchFamily="49" charset="-128"/>
            </a:rPr>
            <a:t>1,100</a:t>
          </a:r>
          <a:r>
            <a:rPr kumimoji="1" lang="ja-JP" altLang="en-US" sz="1300">
              <a:latin typeface="ＭＳ ゴシック" pitchFamily="49" charset="-128"/>
              <a:ea typeface="ＭＳ ゴシック" pitchFamily="49" charset="-128"/>
            </a:rPr>
            <a:t>百万円を取り崩した。その後、平成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年度に</a:t>
          </a:r>
          <a:r>
            <a:rPr kumimoji="1" lang="en-US" altLang="ja-JP" sz="1300">
              <a:latin typeface="ＭＳ ゴシック" pitchFamily="49" charset="-128"/>
              <a:ea typeface="ＭＳ ゴシック" pitchFamily="49" charset="-128"/>
            </a:rPr>
            <a:t>120</a:t>
          </a:r>
          <a:r>
            <a:rPr kumimoji="1" lang="ja-JP" altLang="en-US" sz="1300">
              <a:latin typeface="ＭＳ ゴシック" pitchFamily="49" charset="-128"/>
              <a:ea typeface="ＭＳ ゴシック" pitchFamily="49" charset="-128"/>
            </a:rPr>
            <a:t>百万円、令和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年度に</a:t>
          </a:r>
          <a:r>
            <a:rPr kumimoji="1" lang="en-US" altLang="ja-JP" sz="1300">
              <a:latin typeface="ＭＳ ゴシック" pitchFamily="49" charset="-128"/>
              <a:ea typeface="ＭＳ ゴシック" pitchFamily="49" charset="-128"/>
            </a:rPr>
            <a:t>200</a:t>
          </a:r>
          <a:r>
            <a:rPr kumimoji="1" lang="ja-JP" altLang="en-US" sz="1300">
              <a:latin typeface="ＭＳ ゴシック" pitchFamily="49" charset="-128"/>
              <a:ea typeface="ＭＳ ゴシック" pitchFamily="49" charset="-128"/>
            </a:rPr>
            <a:t>百万円を積み立て、令和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年度においては、市税収入の回復等により、</a:t>
          </a:r>
          <a:r>
            <a:rPr kumimoji="1" lang="en-US" altLang="ja-JP" sz="1300">
              <a:latin typeface="ＭＳ ゴシック" pitchFamily="49" charset="-128"/>
              <a:ea typeface="ＭＳ ゴシック" pitchFamily="49" charset="-128"/>
            </a:rPr>
            <a:t>1,180</a:t>
          </a:r>
          <a:r>
            <a:rPr kumimoji="1" lang="ja-JP" altLang="en-US" sz="1300">
              <a:latin typeface="ＭＳ ゴシック" pitchFamily="49" charset="-128"/>
              <a:ea typeface="ＭＳ ゴシック" pitchFamily="49" charset="-128"/>
            </a:rPr>
            <a:t>百万円積み立てたことで、基金残高は</a:t>
          </a:r>
          <a:r>
            <a:rPr kumimoji="1" lang="en-US" altLang="ja-JP" sz="1300">
              <a:latin typeface="ＭＳ ゴシック" pitchFamily="49" charset="-128"/>
              <a:ea typeface="ＭＳ ゴシック" pitchFamily="49" charset="-128"/>
            </a:rPr>
            <a:t>3,933</a:t>
          </a:r>
          <a:r>
            <a:rPr kumimoji="1" lang="ja-JP" altLang="en-US" sz="1300">
              <a:latin typeface="ＭＳ ゴシック" pitchFamily="49" charset="-128"/>
              <a:ea typeface="ＭＳ ゴシック" pitchFamily="49" charset="-128"/>
            </a:rPr>
            <a:t>百万円となり水害以前の水準となった（平成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年度末残高</a:t>
          </a:r>
          <a:r>
            <a:rPr kumimoji="1" lang="en-US" altLang="ja-JP" sz="1300">
              <a:latin typeface="ＭＳ ゴシック" pitchFamily="49" charset="-128"/>
              <a:ea typeface="ＭＳ ゴシック" pitchFamily="49" charset="-128"/>
            </a:rPr>
            <a:t>3,530</a:t>
          </a:r>
          <a:r>
            <a:rPr kumimoji="1" lang="ja-JP" altLang="en-US" sz="1300">
              <a:latin typeface="ＭＳ ゴシック" pitchFamily="49" charset="-128"/>
              <a:ea typeface="ＭＳ ゴシック" pitchFamily="49" charset="-128"/>
            </a:rPr>
            <a:t>百万円）。　</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実質単年度収支は、コロナによる事業の中止により市単独事業費が抑制されたことや普通交付税の再算定による増額等により、令和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年度に続き黒字となっている。</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全ての会計において黒字となっている。</a:t>
          </a:r>
        </a:p>
        <a:p>
          <a:r>
            <a:rPr kumimoji="1" lang="ja-JP" altLang="en-US" sz="1400">
              <a:latin typeface="ＭＳ ゴシック" pitchFamily="49" charset="-128"/>
              <a:ea typeface="ＭＳ ゴシック" pitchFamily="49" charset="-128"/>
            </a:rPr>
            <a:t>　一般会計においては、市税回復や普通交付税の再算定による歳入の増加、コロナによる事業の中止等による歳出の減少があったため、結果として前年度より</a:t>
          </a:r>
          <a:r>
            <a:rPr kumimoji="1" lang="en-US" altLang="ja-JP" sz="1400">
              <a:latin typeface="ＭＳ ゴシック" pitchFamily="49" charset="-128"/>
              <a:ea typeface="ＭＳ ゴシック" pitchFamily="49" charset="-128"/>
            </a:rPr>
            <a:t>1.62</a:t>
          </a:r>
          <a:r>
            <a:rPr kumimoji="1" lang="ja-JP" altLang="en-US" sz="1400">
              <a:latin typeface="ＭＳ ゴシック" pitchFamily="49" charset="-128"/>
              <a:ea typeface="ＭＳ ゴシック" pitchFamily="49" charset="-128"/>
            </a:rPr>
            <a:t>ポイント増加した。歳入の増加は一時的なもののため、今後はインターチェンジ周辺開発等による新たな財源の確保やふるさと納税の推進をすることで、健全な財政運営を維持できるように努めていく。</a:t>
          </a:r>
        </a:p>
        <a:p>
          <a:r>
            <a:rPr kumimoji="1" lang="ja-JP" altLang="en-US" sz="1400">
              <a:latin typeface="ＭＳ ゴシック" pitchFamily="49" charset="-128"/>
              <a:ea typeface="ＭＳ ゴシック" pitchFamily="49" charset="-128"/>
            </a:rPr>
            <a:t>　各特別会計においては、独立採算の原則があるため、適正な使用料・保険税の設定や徴収強化を図ることで、一般会計に頼らない運営をするよう努める。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元利償還金等が減少しているのは、平成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年度の災害復旧事業債の償還終了が主な要因である。地方債の残高については、平成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年度をピークに緩やかに減少していく見込みではあるが、次年度（令和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年度）以降に予定されている道の駅の建設や、その他公共施設の老朽化に伴う改修により、今後も起債の発行が予想される。</a:t>
          </a:r>
        </a:p>
        <a:p>
          <a:r>
            <a:rPr kumimoji="1" lang="ja-JP" altLang="en-US" sz="1400">
              <a:latin typeface="ＭＳ ゴシック" pitchFamily="49" charset="-128"/>
              <a:ea typeface="ＭＳ ゴシック" pitchFamily="49" charset="-128"/>
            </a:rPr>
            <a:t>　類似団体等と比較すると、当市の実質公債費比率は高いポイントのため、事業の見直しや償還期間の見直しによる償還額の平準化により、実質公債費比率の上昇を抑制していく。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実質公債費比率の算定に用いる満期一括償還地方債の償還の財源として積み立てたものはない。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将来負担額の一般会計等に係る地方債の現在高は、小学校の空調整備や災害復旧事業に係る起債の発行により平成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年度にピークを迎え、現在高</a:t>
          </a:r>
          <a:r>
            <a:rPr kumimoji="1" lang="en-US" altLang="ja-JP" sz="1400">
              <a:latin typeface="ＭＳ ゴシック" pitchFamily="49" charset="-128"/>
              <a:ea typeface="ＭＳ ゴシック" pitchFamily="49" charset="-128"/>
            </a:rPr>
            <a:t>32,449</a:t>
          </a:r>
          <a:r>
            <a:rPr kumimoji="1" lang="ja-JP" altLang="en-US" sz="1400">
              <a:latin typeface="ＭＳ ゴシック" pitchFamily="49" charset="-128"/>
              <a:ea typeface="ＭＳ ゴシック" pitchFamily="49" charset="-128"/>
            </a:rPr>
            <a:t>百万円となったが、その後は償還が進み減少傾向にある。</a:t>
          </a:r>
        </a:p>
        <a:p>
          <a:r>
            <a:rPr kumimoji="1" lang="ja-JP" altLang="en-US" sz="1400">
              <a:latin typeface="ＭＳ ゴシック" pitchFamily="49" charset="-128"/>
              <a:ea typeface="ＭＳ ゴシック" pitchFamily="49" charset="-128"/>
            </a:rPr>
            <a:t>　今後も事業の見直し等により、地方債の新規発行の抑制に努める。公営企業債等繰入見込額は、下水道事業の法適用による算定方法の変更により減少している。</a:t>
          </a:r>
        </a:p>
        <a:p>
          <a:r>
            <a:rPr kumimoji="1" lang="ja-JP" altLang="en-US" sz="1400">
              <a:latin typeface="ＭＳ ゴシック" pitchFamily="49" charset="-128"/>
              <a:ea typeface="ＭＳ ゴシック" pitchFamily="49" charset="-128"/>
            </a:rPr>
            <a:t>　充当可能財源等の充当可能基金については、財政調整基金に</a:t>
          </a:r>
          <a:r>
            <a:rPr kumimoji="1" lang="en-US" altLang="ja-JP" sz="1400">
              <a:latin typeface="ＭＳ ゴシック" pitchFamily="49" charset="-128"/>
              <a:ea typeface="ＭＳ ゴシック" pitchFamily="49" charset="-128"/>
            </a:rPr>
            <a:t>1,180</a:t>
          </a:r>
          <a:r>
            <a:rPr kumimoji="1" lang="ja-JP" altLang="en-US" sz="1400">
              <a:latin typeface="ＭＳ ゴシック" pitchFamily="49" charset="-128"/>
              <a:ea typeface="ＭＳ ゴシック" pitchFamily="49" charset="-128"/>
            </a:rPr>
            <a:t>百万円積み立てたこと等により増加している。また、基準財政需要額算入見込額は、交付税措置の有利な地方債を活用しているため、地方債の現在高に比例して減少している。今後も基準財政需要額に算入される地方債の活用や、事業の見直し等により地方債の発行を抑えることで後年度の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茨城県常総市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百万円増加となっている。これは、財政調整基金で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年度の水害対応のため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年度の積立で基金残高は水害以前の水準となった。今後も将来起こりうる大規模災害や公共施設の老朽化対策に備えるため、財政調整基金に限らず使途に応じた積み立てをしていきたい。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公共施設整備基金：学校などの公共施設の整備に充てる基金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地域福祉基金：地域における高齢者保健福祉の推進及び民間福祉活動に対する助成等に充てる基金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庁舎等建設基金：庁舎の建設に充てる基金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地域振興基金：地域における福祉活動の促進又は快適な生活環境の形成に資する事業に充てる基金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地域交流センター維持補修事業基金：常総市地域交流センターの維持補修の財源に充てる基金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基金運用収益の積み立てのみとなっているため、変動なし。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公共施設整備基金及び地域交流センター維持修繕事業基金については、今後の施設の老朽化等に伴う改修等の際に取り崩す方針である。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コロナ禍で落ち込んでいた市税収入の回復や普通交付税の再算定による歳入の増加と、コロナによる事業中止等で歳出が抑制されたことによって約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百万円を積み立てたため大幅な増加となっている。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年度の水害対応のため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年度の積立により基金残高を水害以前の水準に戻すことができた。今後も将来起こりうる大規模災害等に備え、適正な基金残高の確保・運用をしていく。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算定費目の臨時的な創設（臨時財政対策債償還基金費）による普通交付税の再算定により、将来の償還に備えた積立を行ったため前年度から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今後の金利変動の公債費の償還リスクに備えるため、現在の基金残高を引き続き確保していく。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34" zoomScale="75" zoomScaleNormal="75" workbookViewId="0">
      <selection activeCell="E47" sqref="E47:DI47"/>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382" t="s">
        <v>
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 thickBot="1" x14ac:dyDescent="0.25">
      <c r="B2" s="179" t="s">
        <v>
81</v>
      </c>
      <c r="C2" s="179"/>
      <c r="D2" s="180"/>
    </row>
    <row r="3" spans="1:119" ht="18.75" customHeight="1" thickBot="1" x14ac:dyDescent="0.25">
      <c r="A3" s="178"/>
      <c r="B3" s="383" t="s">
        <v>
82</v>
      </c>
      <c r="C3" s="384"/>
      <c r="D3" s="384"/>
      <c r="E3" s="385"/>
      <c r="F3" s="385"/>
      <c r="G3" s="385"/>
      <c r="H3" s="385"/>
      <c r="I3" s="385"/>
      <c r="J3" s="385"/>
      <c r="K3" s="385"/>
      <c r="L3" s="385" t="s">
        <v>
83</v>
      </c>
      <c r="M3" s="385"/>
      <c r="N3" s="385"/>
      <c r="O3" s="385"/>
      <c r="P3" s="385"/>
      <c r="Q3" s="385"/>
      <c r="R3" s="392"/>
      <c r="S3" s="392"/>
      <c r="T3" s="392"/>
      <c r="U3" s="392"/>
      <c r="V3" s="393"/>
      <c r="W3" s="367" t="s">
        <v>
84</v>
      </c>
      <c r="X3" s="368"/>
      <c r="Y3" s="368"/>
      <c r="Z3" s="368"/>
      <c r="AA3" s="368"/>
      <c r="AB3" s="384"/>
      <c r="AC3" s="392" t="s">
        <v>
85</v>
      </c>
      <c r="AD3" s="368"/>
      <c r="AE3" s="368"/>
      <c r="AF3" s="368"/>
      <c r="AG3" s="368"/>
      <c r="AH3" s="368"/>
      <c r="AI3" s="368"/>
      <c r="AJ3" s="368"/>
      <c r="AK3" s="368"/>
      <c r="AL3" s="369"/>
      <c r="AM3" s="367" t="s">
        <v>
86</v>
      </c>
      <c r="AN3" s="368"/>
      <c r="AO3" s="368"/>
      <c r="AP3" s="368"/>
      <c r="AQ3" s="368"/>
      <c r="AR3" s="368"/>
      <c r="AS3" s="368"/>
      <c r="AT3" s="368"/>
      <c r="AU3" s="368"/>
      <c r="AV3" s="368"/>
      <c r="AW3" s="368"/>
      <c r="AX3" s="369"/>
      <c r="AY3" s="404" t="s">
        <v>
1</v>
      </c>
      <c r="AZ3" s="405"/>
      <c r="BA3" s="405"/>
      <c r="BB3" s="405"/>
      <c r="BC3" s="405"/>
      <c r="BD3" s="405"/>
      <c r="BE3" s="405"/>
      <c r="BF3" s="405"/>
      <c r="BG3" s="405"/>
      <c r="BH3" s="405"/>
      <c r="BI3" s="405"/>
      <c r="BJ3" s="405"/>
      <c r="BK3" s="405"/>
      <c r="BL3" s="405"/>
      <c r="BM3" s="406"/>
      <c r="BN3" s="367" t="s">
        <v>
87</v>
      </c>
      <c r="BO3" s="368"/>
      <c r="BP3" s="368"/>
      <c r="BQ3" s="368"/>
      <c r="BR3" s="368"/>
      <c r="BS3" s="368"/>
      <c r="BT3" s="368"/>
      <c r="BU3" s="369"/>
      <c r="BV3" s="367" t="s">
        <v>
88</v>
      </c>
      <c r="BW3" s="368"/>
      <c r="BX3" s="368"/>
      <c r="BY3" s="368"/>
      <c r="BZ3" s="368"/>
      <c r="CA3" s="368"/>
      <c r="CB3" s="368"/>
      <c r="CC3" s="369"/>
      <c r="CD3" s="404" t="s">
        <v>
1</v>
      </c>
      <c r="CE3" s="405"/>
      <c r="CF3" s="405"/>
      <c r="CG3" s="405"/>
      <c r="CH3" s="405"/>
      <c r="CI3" s="405"/>
      <c r="CJ3" s="405"/>
      <c r="CK3" s="405"/>
      <c r="CL3" s="405"/>
      <c r="CM3" s="405"/>
      <c r="CN3" s="405"/>
      <c r="CO3" s="405"/>
      <c r="CP3" s="405"/>
      <c r="CQ3" s="405"/>
      <c r="CR3" s="405"/>
      <c r="CS3" s="406"/>
      <c r="CT3" s="367" t="s">
        <v>
89</v>
      </c>
      <c r="CU3" s="368"/>
      <c r="CV3" s="368"/>
      <c r="CW3" s="368"/>
      <c r="CX3" s="368"/>
      <c r="CY3" s="368"/>
      <c r="CZ3" s="368"/>
      <c r="DA3" s="369"/>
      <c r="DB3" s="367" t="s">
        <v>
90</v>
      </c>
      <c r="DC3" s="368"/>
      <c r="DD3" s="368"/>
      <c r="DE3" s="368"/>
      <c r="DF3" s="368"/>
      <c r="DG3" s="368"/>
      <c r="DH3" s="368"/>
      <c r="DI3" s="369"/>
    </row>
    <row r="4" spans="1:119" ht="18.75" customHeight="1" x14ac:dyDescent="0.2">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
91</v>
      </c>
      <c r="AZ4" s="371"/>
      <c r="BA4" s="371"/>
      <c r="BB4" s="371"/>
      <c r="BC4" s="371"/>
      <c r="BD4" s="371"/>
      <c r="BE4" s="371"/>
      <c r="BF4" s="371"/>
      <c r="BG4" s="371"/>
      <c r="BH4" s="371"/>
      <c r="BI4" s="371"/>
      <c r="BJ4" s="371"/>
      <c r="BK4" s="371"/>
      <c r="BL4" s="371"/>
      <c r="BM4" s="372"/>
      <c r="BN4" s="373">
        <v>
28004721</v>
      </c>
      <c r="BO4" s="374"/>
      <c r="BP4" s="374"/>
      <c r="BQ4" s="374"/>
      <c r="BR4" s="374"/>
      <c r="BS4" s="374"/>
      <c r="BT4" s="374"/>
      <c r="BU4" s="375"/>
      <c r="BV4" s="373">
        <v>
31909337</v>
      </c>
      <c r="BW4" s="374"/>
      <c r="BX4" s="374"/>
      <c r="BY4" s="374"/>
      <c r="BZ4" s="374"/>
      <c r="CA4" s="374"/>
      <c r="CB4" s="374"/>
      <c r="CC4" s="375"/>
      <c r="CD4" s="376" t="s">
        <v>
92</v>
      </c>
      <c r="CE4" s="377"/>
      <c r="CF4" s="377"/>
      <c r="CG4" s="377"/>
      <c r="CH4" s="377"/>
      <c r="CI4" s="377"/>
      <c r="CJ4" s="377"/>
      <c r="CK4" s="377"/>
      <c r="CL4" s="377"/>
      <c r="CM4" s="377"/>
      <c r="CN4" s="377"/>
      <c r="CO4" s="377"/>
      <c r="CP4" s="377"/>
      <c r="CQ4" s="377"/>
      <c r="CR4" s="377"/>
      <c r="CS4" s="378"/>
      <c r="CT4" s="379">
        <v>
6.2</v>
      </c>
      <c r="CU4" s="380"/>
      <c r="CV4" s="380"/>
      <c r="CW4" s="380"/>
      <c r="CX4" s="380"/>
      <c r="CY4" s="380"/>
      <c r="CZ4" s="380"/>
      <c r="DA4" s="381"/>
      <c r="DB4" s="379">
        <v>
4.5999999999999996</v>
      </c>
      <c r="DC4" s="380"/>
      <c r="DD4" s="380"/>
      <c r="DE4" s="380"/>
      <c r="DF4" s="380"/>
      <c r="DG4" s="380"/>
      <c r="DH4" s="380"/>
      <c r="DI4" s="381"/>
    </row>
    <row r="5" spans="1:119" ht="18.75" customHeight="1" x14ac:dyDescent="0.2">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
93</v>
      </c>
      <c r="AN5" s="440"/>
      <c r="AO5" s="440"/>
      <c r="AP5" s="440"/>
      <c r="AQ5" s="440"/>
      <c r="AR5" s="440"/>
      <c r="AS5" s="440"/>
      <c r="AT5" s="441"/>
      <c r="AU5" s="442" t="s">
        <v>
94</v>
      </c>
      <c r="AV5" s="443"/>
      <c r="AW5" s="443"/>
      <c r="AX5" s="443"/>
      <c r="AY5" s="444" t="s">
        <v>
95</v>
      </c>
      <c r="AZ5" s="445"/>
      <c r="BA5" s="445"/>
      <c r="BB5" s="445"/>
      <c r="BC5" s="445"/>
      <c r="BD5" s="445"/>
      <c r="BE5" s="445"/>
      <c r="BF5" s="445"/>
      <c r="BG5" s="445"/>
      <c r="BH5" s="445"/>
      <c r="BI5" s="445"/>
      <c r="BJ5" s="445"/>
      <c r="BK5" s="445"/>
      <c r="BL5" s="445"/>
      <c r="BM5" s="446"/>
      <c r="BN5" s="410">
        <v>
26679015</v>
      </c>
      <c r="BO5" s="411"/>
      <c r="BP5" s="411"/>
      <c r="BQ5" s="411"/>
      <c r="BR5" s="411"/>
      <c r="BS5" s="411"/>
      <c r="BT5" s="411"/>
      <c r="BU5" s="412"/>
      <c r="BV5" s="410">
        <v>
31035392</v>
      </c>
      <c r="BW5" s="411"/>
      <c r="BX5" s="411"/>
      <c r="BY5" s="411"/>
      <c r="BZ5" s="411"/>
      <c r="CA5" s="411"/>
      <c r="CB5" s="411"/>
      <c r="CC5" s="412"/>
      <c r="CD5" s="413" t="s">
        <v>
96</v>
      </c>
      <c r="CE5" s="414"/>
      <c r="CF5" s="414"/>
      <c r="CG5" s="414"/>
      <c r="CH5" s="414"/>
      <c r="CI5" s="414"/>
      <c r="CJ5" s="414"/>
      <c r="CK5" s="414"/>
      <c r="CL5" s="414"/>
      <c r="CM5" s="414"/>
      <c r="CN5" s="414"/>
      <c r="CO5" s="414"/>
      <c r="CP5" s="414"/>
      <c r="CQ5" s="414"/>
      <c r="CR5" s="414"/>
      <c r="CS5" s="415"/>
      <c r="CT5" s="407">
        <v>
83</v>
      </c>
      <c r="CU5" s="408"/>
      <c r="CV5" s="408"/>
      <c r="CW5" s="408"/>
      <c r="CX5" s="408"/>
      <c r="CY5" s="408"/>
      <c r="CZ5" s="408"/>
      <c r="DA5" s="409"/>
      <c r="DB5" s="407">
        <v>
90.5</v>
      </c>
      <c r="DC5" s="408"/>
      <c r="DD5" s="408"/>
      <c r="DE5" s="408"/>
      <c r="DF5" s="408"/>
      <c r="DG5" s="408"/>
      <c r="DH5" s="408"/>
      <c r="DI5" s="409"/>
    </row>
    <row r="6" spans="1:119" ht="18.75" customHeight="1" x14ac:dyDescent="0.2">
      <c r="A6" s="178"/>
      <c r="B6" s="416" t="s">
        <v>
97</v>
      </c>
      <c r="C6" s="417"/>
      <c r="D6" s="417"/>
      <c r="E6" s="418"/>
      <c r="F6" s="418"/>
      <c r="G6" s="418"/>
      <c r="H6" s="418"/>
      <c r="I6" s="418"/>
      <c r="J6" s="418"/>
      <c r="K6" s="418"/>
      <c r="L6" s="418" t="s">
        <v>
98</v>
      </c>
      <c r="M6" s="418"/>
      <c r="N6" s="418"/>
      <c r="O6" s="418"/>
      <c r="P6" s="418"/>
      <c r="Q6" s="418"/>
      <c r="R6" s="422"/>
      <c r="S6" s="422"/>
      <c r="T6" s="422"/>
      <c r="U6" s="422"/>
      <c r="V6" s="423"/>
      <c r="W6" s="426" t="s">
        <v>
99</v>
      </c>
      <c r="X6" s="427"/>
      <c r="Y6" s="427"/>
      <c r="Z6" s="427"/>
      <c r="AA6" s="427"/>
      <c r="AB6" s="417"/>
      <c r="AC6" s="430" t="s">
        <v>
100</v>
      </c>
      <c r="AD6" s="431"/>
      <c r="AE6" s="431"/>
      <c r="AF6" s="431"/>
      <c r="AG6" s="431"/>
      <c r="AH6" s="431"/>
      <c r="AI6" s="431"/>
      <c r="AJ6" s="431"/>
      <c r="AK6" s="431"/>
      <c r="AL6" s="432"/>
      <c r="AM6" s="439" t="s">
        <v>
101</v>
      </c>
      <c r="AN6" s="440"/>
      <c r="AO6" s="440"/>
      <c r="AP6" s="440"/>
      <c r="AQ6" s="440"/>
      <c r="AR6" s="440"/>
      <c r="AS6" s="440"/>
      <c r="AT6" s="441"/>
      <c r="AU6" s="442" t="s">
        <v>
102</v>
      </c>
      <c r="AV6" s="443"/>
      <c r="AW6" s="443"/>
      <c r="AX6" s="443"/>
      <c r="AY6" s="444" t="s">
        <v>
103</v>
      </c>
      <c r="AZ6" s="445"/>
      <c r="BA6" s="445"/>
      <c r="BB6" s="445"/>
      <c r="BC6" s="445"/>
      <c r="BD6" s="445"/>
      <c r="BE6" s="445"/>
      <c r="BF6" s="445"/>
      <c r="BG6" s="445"/>
      <c r="BH6" s="445"/>
      <c r="BI6" s="445"/>
      <c r="BJ6" s="445"/>
      <c r="BK6" s="445"/>
      <c r="BL6" s="445"/>
      <c r="BM6" s="446"/>
      <c r="BN6" s="410">
        <v>
1325706</v>
      </c>
      <c r="BO6" s="411"/>
      <c r="BP6" s="411"/>
      <c r="BQ6" s="411"/>
      <c r="BR6" s="411"/>
      <c r="BS6" s="411"/>
      <c r="BT6" s="411"/>
      <c r="BU6" s="412"/>
      <c r="BV6" s="410">
        <v>
873945</v>
      </c>
      <c r="BW6" s="411"/>
      <c r="BX6" s="411"/>
      <c r="BY6" s="411"/>
      <c r="BZ6" s="411"/>
      <c r="CA6" s="411"/>
      <c r="CB6" s="411"/>
      <c r="CC6" s="412"/>
      <c r="CD6" s="413" t="s">
        <v>
104</v>
      </c>
      <c r="CE6" s="414"/>
      <c r="CF6" s="414"/>
      <c r="CG6" s="414"/>
      <c r="CH6" s="414"/>
      <c r="CI6" s="414"/>
      <c r="CJ6" s="414"/>
      <c r="CK6" s="414"/>
      <c r="CL6" s="414"/>
      <c r="CM6" s="414"/>
      <c r="CN6" s="414"/>
      <c r="CO6" s="414"/>
      <c r="CP6" s="414"/>
      <c r="CQ6" s="414"/>
      <c r="CR6" s="414"/>
      <c r="CS6" s="415"/>
      <c r="CT6" s="447">
        <v>
89.7</v>
      </c>
      <c r="CU6" s="448"/>
      <c r="CV6" s="448"/>
      <c r="CW6" s="448"/>
      <c r="CX6" s="448"/>
      <c r="CY6" s="448"/>
      <c r="CZ6" s="448"/>
      <c r="DA6" s="449"/>
      <c r="DB6" s="447">
        <v>
95.8</v>
      </c>
      <c r="DC6" s="448"/>
      <c r="DD6" s="448"/>
      <c r="DE6" s="448"/>
      <c r="DF6" s="448"/>
      <c r="DG6" s="448"/>
      <c r="DH6" s="448"/>
      <c r="DI6" s="449"/>
    </row>
    <row r="7" spans="1:119" ht="18.75" customHeight="1" x14ac:dyDescent="0.2">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
105</v>
      </c>
      <c r="AN7" s="440"/>
      <c r="AO7" s="440"/>
      <c r="AP7" s="440"/>
      <c r="AQ7" s="440"/>
      <c r="AR7" s="440"/>
      <c r="AS7" s="440"/>
      <c r="AT7" s="441"/>
      <c r="AU7" s="442" t="s">
        <v>
106</v>
      </c>
      <c r="AV7" s="443"/>
      <c r="AW7" s="443"/>
      <c r="AX7" s="443"/>
      <c r="AY7" s="444" t="s">
        <v>
107</v>
      </c>
      <c r="AZ7" s="445"/>
      <c r="BA7" s="445"/>
      <c r="BB7" s="445"/>
      <c r="BC7" s="445"/>
      <c r="BD7" s="445"/>
      <c r="BE7" s="445"/>
      <c r="BF7" s="445"/>
      <c r="BG7" s="445"/>
      <c r="BH7" s="445"/>
      <c r="BI7" s="445"/>
      <c r="BJ7" s="445"/>
      <c r="BK7" s="445"/>
      <c r="BL7" s="445"/>
      <c r="BM7" s="446"/>
      <c r="BN7" s="410">
        <v>
325706</v>
      </c>
      <c r="BO7" s="411"/>
      <c r="BP7" s="411"/>
      <c r="BQ7" s="411"/>
      <c r="BR7" s="411"/>
      <c r="BS7" s="411"/>
      <c r="BT7" s="411"/>
      <c r="BU7" s="412"/>
      <c r="BV7" s="410">
        <v>
162532</v>
      </c>
      <c r="BW7" s="411"/>
      <c r="BX7" s="411"/>
      <c r="BY7" s="411"/>
      <c r="BZ7" s="411"/>
      <c r="CA7" s="411"/>
      <c r="CB7" s="411"/>
      <c r="CC7" s="412"/>
      <c r="CD7" s="413" t="s">
        <v>
108</v>
      </c>
      <c r="CE7" s="414"/>
      <c r="CF7" s="414"/>
      <c r="CG7" s="414"/>
      <c r="CH7" s="414"/>
      <c r="CI7" s="414"/>
      <c r="CJ7" s="414"/>
      <c r="CK7" s="414"/>
      <c r="CL7" s="414"/>
      <c r="CM7" s="414"/>
      <c r="CN7" s="414"/>
      <c r="CO7" s="414"/>
      <c r="CP7" s="414"/>
      <c r="CQ7" s="414"/>
      <c r="CR7" s="414"/>
      <c r="CS7" s="415"/>
      <c r="CT7" s="410">
        <v>
16146109</v>
      </c>
      <c r="CU7" s="411"/>
      <c r="CV7" s="411"/>
      <c r="CW7" s="411"/>
      <c r="CX7" s="411"/>
      <c r="CY7" s="411"/>
      <c r="CZ7" s="411"/>
      <c r="DA7" s="412"/>
      <c r="DB7" s="410">
        <v>
15549336</v>
      </c>
      <c r="DC7" s="411"/>
      <c r="DD7" s="411"/>
      <c r="DE7" s="411"/>
      <c r="DF7" s="411"/>
      <c r="DG7" s="411"/>
      <c r="DH7" s="411"/>
      <c r="DI7" s="412"/>
    </row>
    <row r="8" spans="1:119" ht="18.75" customHeight="1" thickBot="1" x14ac:dyDescent="0.25">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
109</v>
      </c>
      <c r="AN8" s="440"/>
      <c r="AO8" s="440"/>
      <c r="AP8" s="440"/>
      <c r="AQ8" s="440"/>
      <c r="AR8" s="440"/>
      <c r="AS8" s="440"/>
      <c r="AT8" s="441"/>
      <c r="AU8" s="442" t="s">
        <v>
110</v>
      </c>
      <c r="AV8" s="443"/>
      <c r="AW8" s="443"/>
      <c r="AX8" s="443"/>
      <c r="AY8" s="444" t="s">
        <v>
111</v>
      </c>
      <c r="AZ8" s="445"/>
      <c r="BA8" s="445"/>
      <c r="BB8" s="445"/>
      <c r="BC8" s="445"/>
      <c r="BD8" s="445"/>
      <c r="BE8" s="445"/>
      <c r="BF8" s="445"/>
      <c r="BG8" s="445"/>
      <c r="BH8" s="445"/>
      <c r="BI8" s="445"/>
      <c r="BJ8" s="445"/>
      <c r="BK8" s="445"/>
      <c r="BL8" s="445"/>
      <c r="BM8" s="446"/>
      <c r="BN8" s="410">
        <v>
1000000</v>
      </c>
      <c r="BO8" s="411"/>
      <c r="BP8" s="411"/>
      <c r="BQ8" s="411"/>
      <c r="BR8" s="411"/>
      <c r="BS8" s="411"/>
      <c r="BT8" s="411"/>
      <c r="BU8" s="412"/>
      <c r="BV8" s="410">
        <v>
711413</v>
      </c>
      <c r="BW8" s="411"/>
      <c r="BX8" s="411"/>
      <c r="BY8" s="411"/>
      <c r="BZ8" s="411"/>
      <c r="CA8" s="411"/>
      <c r="CB8" s="411"/>
      <c r="CC8" s="412"/>
      <c r="CD8" s="413" t="s">
        <v>
112</v>
      </c>
      <c r="CE8" s="414"/>
      <c r="CF8" s="414"/>
      <c r="CG8" s="414"/>
      <c r="CH8" s="414"/>
      <c r="CI8" s="414"/>
      <c r="CJ8" s="414"/>
      <c r="CK8" s="414"/>
      <c r="CL8" s="414"/>
      <c r="CM8" s="414"/>
      <c r="CN8" s="414"/>
      <c r="CO8" s="414"/>
      <c r="CP8" s="414"/>
      <c r="CQ8" s="414"/>
      <c r="CR8" s="414"/>
      <c r="CS8" s="415"/>
      <c r="CT8" s="450">
        <v>
0.71</v>
      </c>
      <c r="CU8" s="451"/>
      <c r="CV8" s="451"/>
      <c r="CW8" s="451"/>
      <c r="CX8" s="451"/>
      <c r="CY8" s="451"/>
      <c r="CZ8" s="451"/>
      <c r="DA8" s="452"/>
      <c r="DB8" s="450">
        <v>
0.74</v>
      </c>
      <c r="DC8" s="451"/>
      <c r="DD8" s="451"/>
      <c r="DE8" s="451"/>
      <c r="DF8" s="451"/>
      <c r="DG8" s="451"/>
      <c r="DH8" s="451"/>
      <c r="DI8" s="452"/>
    </row>
    <row r="9" spans="1:119" ht="18.75" customHeight="1" thickBot="1" x14ac:dyDescent="0.25">
      <c r="A9" s="178"/>
      <c r="B9" s="404" t="s">
        <v>
113</v>
      </c>
      <c r="C9" s="405"/>
      <c r="D9" s="405"/>
      <c r="E9" s="405"/>
      <c r="F9" s="405"/>
      <c r="G9" s="405"/>
      <c r="H9" s="405"/>
      <c r="I9" s="405"/>
      <c r="J9" s="405"/>
      <c r="K9" s="453"/>
      <c r="L9" s="454" t="s">
        <v>
114</v>
      </c>
      <c r="M9" s="455"/>
      <c r="N9" s="455"/>
      <c r="O9" s="455"/>
      <c r="P9" s="455"/>
      <c r="Q9" s="456"/>
      <c r="R9" s="457">
        <v>
60834</v>
      </c>
      <c r="S9" s="458"/>
      <c r="T9" s="458"/>
      <c r="U9" s="458"/>
      <c r="V9" s="459"/>
      <c r="W9" s="367" t="s">
        <v>
115</v>
      </c>
      <c r="X9" s="368"/>
      <c r="Y9" s="368"/>
      <c r="Z9" s="368"/>
      <c r="AA9" s="368"/>
      <c r="AB9" s="368"/>
      <c r="AC9" s="368"/>
      <c r="AD9" s="368"/>
      <c r="AE9" s="368"/>
      <c r="AF9" s="368"/>
      <c r="AG9" s="368"/>
      <c r="AH9" s="368"/>
      <c r="AI9" s="368"/>
      <c r="AJ9" s="368"/>
      <c r="AK9" s="368"/>
      <c r="AL9" s="369"/>
      <c r="AM9" s="439" t="s">
        <v>
116</v>
      </c>
      <c r="AN9" s="440"/>
      <c r="AO9" s="440"/>
      <c r="AP9" s="440"/>
      <c r="AQ9" s="440"/>
      <c r="AR9" s="440"/>
      <c r="AS9" s="440"/>
      <c r="AT9" s="441"/>
      <c r="AU9" s="442" t="s">
        <v>
102</v>
      </c>
      <c r="AV9" s="443"/>
      <c r="AW9" s="443"/>
      <c r="AX9" s="443"/>
      <c r="AY9" s="444" t="s">
        <v>
117</v>
      </c>
      <c r="AZ9" s="445"/>
      <c r="BA9" s="445"/>
      <c r="BB9" s="445"/>
      <c r="BC9" s="445"/>
      <c r="BD9" s="445"/>
      <c r="BE9" s="445"/>
      <c r="BF9" s="445"/>
      <c r="BG9" s="445"/>
      <c r="BH9" s="445"/>
      <c r="BI9" s="445"/>
      <c r="BJ9" s="445"/>
      <c r="BK9" s="445"/>
      <c r="BL9" s="445"/>
      <c r="BM9" s="446"/>
      <c r="BN9" s="410">
        <v>
288587</v>
      </c>
      <c r="BO9" s="411"/>
      <c r="BP9" s="411"/>
      <c r="BQ9" s="411"/>
      <c r="BR9" s="411"/>
      <c r="BS9" s="411"/>
      <c r="BT9" s="411"/>
      <c r="BU9" s="412"/>
      <c r="BV9" s="410">
        <v>
-23407</v>
      </c>
      <c r="BW9" s="411"/>
      <c r="BX9" s="411"/>
      <c r="BY9" s="411"/>
      <c r="BZ9" s="411"/>
      <c r="CA9" s="411"/>
      <c r="CB9" s="411"/>
      <c r="CC9" s="412"/>
      <c r="CD9" s="413" t="s">
        <v>
118</v>
      </c>
      <c r="CE9" s="414"/>
      <c r="CF9" s="414"/>
      <c r="CG9" s="414"/>
      <c r="CH9" s="414"/>
      <c r="CI9" s="414"/>
      <c r="CJ9" s="414"/>
      <c r="CK9" s="414"/>
      <c r="CL9" s="414"/>
      <c r="CM9" s="414"/>
      <c r="CN9" s="414"/>
      <c r="CO9" s="414"/>
      <c r="CP9" s="414"/>
      <c r="CQ9" s="414"/>
      <c r="CR9" s="414"/>
      <c r="CS9" s="415"/>
      <c r="CT9" s="407">
        <v>
14.4</v>
      </c>
      <c r="CU9" s="408"/>
      <c r="CV9" s="408"/>
      <c r="CW9" s="408"/>
      <c r="CX9" s="408"/>
      <c r="CY9" s="408"/>
      <c r="CZ9" s="408"/>
      <c r="DA9" s="409"/>
      <c r="DB9" s="407">
        <v>
16</v>
      </c>
      <c r="DC9" s="408"/>
      <c r="DD9" s="408"/>
      <c r="DE9" s="408"/>
      <c r="DF9" s="408"/>
      <c r="DG9" s="408"/>
      <c r="DH9" s="408"/>
      <c r="DI9" s="409"/>
    </row>
    <row r="10" spans="1:119" ht="18.75" customHeight="1" thickBot="1" x14ac:dyDescent="0.25">
      <c r="A10" s="178"/>
      <c r="B10" s="404"/>
      <c r="C10" s="405"/>
      <c r="D10" s="405"/>
      <c r="E10" s="405"/>
      <c r="F10" s="405"/>
      <c r="G10" s="405"/>
      <c r="H10" s="405"/>
      <c r="I10" s="405"/>
      <c r="J10" s="405"/>
      <c r="K10" s="453"/>
      <c r="L10" s="460" t="s">
        <v>
119</v>
      </c>
      <c r="M10" s="440"/>
      <c r="N10" s="440"/>
      <c r="O10" s="440"/>
      <c r="P10" s="440"/>
      <c r="Q10" s="441"/>
      <c r="R10" s="461">
        <v>
61483</v>
      </c>
      <c r="S10" s="462"/>
      <c r="T10" s="462"/>
      <c r="U10" s="462"/>
      <c r="V10" s="463"/>
      <c r="W10" s="398"/>
      <c r="X10" s="399"/>
      <c r="Y10" s="399"/>
      <c r="Z10" s="399"/>
      <c r="AA10" s="399"/>
      <c r="AB10" s="399"/>
      <c r="AC10" s="399"/>
      <c r="AD10" s="399"/>
      <c r="AE10" s="399"/>
      <c r="AF10" s="399"/>
      <c r="AG10" s="399"/>
      <c r="AH10" s="399"/>
      <c r="AI10" s="399"/>
      <c r="AJ10" s="399"/>
      <c r="AK10" s="399"/>
      <c r="AL10" s="402"/>
      <c r="AM10" s="439" t="s">
        <v>
120</v>
      </c>
      <c r="AN10" s="440"/>
      <c r="AO10" s="440"/>
      <c r="AP10" s="440"/>
      <c r="AQ10" s="440"/>
      <c r="AR10" s="440"/>
      <c r="AS10" s="440"/>
      <c r="AT10" s="441"/>
      <c r="AU10" s="442" t="s">
        <v>
121</v>
      </c>
      <c r="AV10" s="443"/>
      <c r="AW10" s="443"/>
      <c r="AX10" s="443"/>
      <c r="AY10" s="444" t="s">
        <v>
122</v>
      </c>
      <c r="AZ10" s="445"/>
      <c r="BA10" s="445"/>
      <c r="BB10" s="445"/>
      <c r="BC10" s="445"/>
      <c r="BD10" s="445"/>
      <c r="BE10" s="445"/>
      <c r="BF10" s="445"/>
      <c r="BG10" s="445"/>
      <c r="BH10" s="445"/>
      <c r="BI10" s="445"/>
      <c r="BJ10" s="445"/>
      <c r="BK10" s="445"/>
      <c r="BL10" s="445"/>
      <c r="BM10" s="446"/>
      <c r="BN10" s="410">
        <v>
1180075</v>
      </c>
      <c r="BO10" s="411"/>
      <c r="BP10" s="411"/>
      <c r="BQ10" s="411"/>
      <c r="BR10" s="411"/>
      <c r="BS10" s="411"/>
      <c r="BT10" s="411"/>
      <c r="BU10" s="412"/>
      <c r="BV10" s="410">
        <v>
200397</v>
      </c>
      <c r="BW10" s="411"/>
      <c r="BX10" s="411"/>
      <c r="BY10" s="411"/>
      <c r="BZ10" s="411"/>
      <c r="CA10" s="411"/>
      <c r="CB10" s="411"/>
      <c r="CC10" s="412"/>
      <c r="CD10" s="181" t="s">
        <v>
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4"/>
      <c r="C11" s="405"/>
      <c r="D11" s="405"/>
      <c r="E11" s="405"/>
      <c r="F11" s="405"/>
      <c r="G11" s="405"/>
      <c r="H11" s="405"/>
      <c r="I11" s="405"/>
      <c r="J11" s="405"/>
      <c r="K11" s="453"/>
      <c r="L11" s="464" t="s">
        <v>
124</v>
      </c>
      <c r="M11" s="465"/>
      <c r="N11" s="465"/>
      <c r="O11" s="465"/>
      <c r="P11" s="465"/>
      <c r="Q11" s="466"/>
      <c r="R11" s="467" t="s">
        <v>
125</v>
      </c>
      <c r="S11" s="468"/>
      <c r="T11" s="468"/>
      <c r="U11" s="468"/>
      <c r="V11" s="469"/>
      <c r="W11" s="398"/>
      <c r="X11" s="399"/>
      <c r="Y11" s="399"/>
      <c r="Z11" s="399"/>
      <c r="AA11" s="399"/>
      <c r="AB11" s="399"/>
      <c r="AC11" s="399"/>
      <c r="AD11" s="399"/>
      <c r="AE11" s="399"/>
      <c r="AF11" s="399"/>
      <c r="AG11" s="399"/>
      <c r="AH11" s="399"/>
      <c r="AI11" s="399"/>
      <c r="AJ11" s="399"/>
      <c r="AK11" s="399"/>
      <c r="AL11" s="402"/>
      <c r="AM11" s="439" t="s">
        <v>
126</v>
      </c>
      <c r="AN11" s="440"/>
      <c r="AO11" s="440"/>
      <c r="AP11" s="440"/>
      <c r="AQ11" s="440"/>
      <c r="AR11" s="440"/>
      <c r="AS11" s="440"/>
      <c r="AT11" s="441"/>
      <c r="AU11" s="442" t="s">
        <v>
127</v>
      </c>
      <c r="AV11" s="443"/>
      <c r="AW11" s="443"/>
      <c r="AX11" s="443"/>
      <c r="AY11" s="444" t="s">
        <v>
128</v>
      </c>
      <c r="AZ11" s="445"/>
      <c r="BA11" s="445"/>
      <c r="BB11" s="445"/>
      <c r="BC11" s="445"/>
      <c r="BD11" s="445"/>
      <c r="BE11" s="445"/>
      <c r="BF11" s="445"/>
      <c r="BG11" s="445"/>
      <c r="BH11" s="445"/>
      <c r="BI11" s="445"/>
      <c r="BJ11" s="445"/>
      <c r="BK11" s="445"/>
      <c r="BL11" s="445"/>
      <c r="BM11" s="446"/>
      <c r="BN11" s="410">
        <v>
89500</v>
      </c>
      <c r="BO11" s="411"/>
      <c r="BP11" s="411"/>
      <c r="BQ11" s="411"/>
      <c r="BR11" s="411"/>
      <c r="BS11" s="411"/>
      <c r="BT11" s="411"/>
      <c r="BU11" s="412"/>
      <c r="BV11" s="410">
        <v>
0</v>
      </c>
      <c r="BW11" s="411"/>
      <c r="BX11" s="411"/>
      <c r="BY11" s="411"/>
      <c r="BZ11" s="411"/>
      <c r="CA11" s="411"/>
      <c r="CB11" s="411"/>
      <c r="CC11" s="412"/>
      <c r="CD11" s="413" t="s">
        <v>
129</v>
      </c>
      <c r="CE11" s="414"/>
      <c r="CF11" s="414"/>
      <c r="CG11" s="414"/>
      <c r="CH11" s="414"/>
      <c r="CI11" s="414"/>
      <c r="CJ11" s="414"/>
      <c r="CK11" s="414"/>
      <c r="CL11" s="414"/>
      <c r="CM11" s="414"/>
      <c r="CN11" s="414"/>
      <c r="CO11" s="414"/>
      <c r="CP11" s="414"/>
      <c r="CQ11" s="414"/>
      <c r="CR11" s="414"/>
      <c r="CS11" s="415"/>
      <c r="CT11" s="450" t="s">
        <v>
130</v>
      </c>
      <c r="CU11" s="451"/>
      <c r="CV11" s="451"/>
      <c r="CW11" s="451"/>
      <c r="CX11" s="451"/>
      <c r="CY11" s="451"/>
      <c r="CZ11" s="451"/>
      <c r="DA11" s="452"/>
      <c r="DB11" s="450" t="s">
        <v>
131</v>
      </c>
      <c r="DC11" s="451"/>
      <c r="DD11" s="451"/>
      <c r="DE11" s="451"/>
      <c r="DF11" s="451"/>
      <c r="DG11" s="451"/>
      <c r="DH11" s="451"/>
      <c r="DI11" s="452"/>
    </row>
    <row r="12" spans="1:119" ht="18.75" customHeight="1" x14ac:dyDescent="0.2">
      <c r="A12" s="178"/>
      <c r="B12" s="470" t="s">
        <v>
132</v>
      </c>
      <c r="C12" s="471"/>
      <c r="D12" s="471"/>
      <c r="E12" s="471"/>
      <c r="F12" s="471"/>
      <c r="G12" s="471"/>
      <c r="H12" s="471"/>
      <c r="I12" s="471"/>
      <c r="J12" s="471"/>
      <c r="K12" s="472"/>
      <c r="L12" s="479" t="s">
        <v>
133</v>
      </c>
      <c r="M12" s="480"/>
      <c r="N12" s="480"/>
      <c r="O12" s="480"/>
      <c r="P12" s="480"/>
      <c r="Q12" s="481"/>
      <c r="R12" s="482">
        <v>
62057</v>
      </c>
      <c r="S12" s="483"/>
      <c r="T12" s="483"/>
      <c r="U12" s="483"/>
      <c r="V12" s="484"/>
      <c r="W12" s="485" t="s">
        <v>
1</v>
      </c>
      <c r="X12" s="443"/>
      <c r="Y12" s="443"/>
      <c r="Z12" s="443"/>
      <c r="AA12" s="443"/>
      <c r="AB12" s="486"/>
      <c r="AC12" s="487" t="s">
        <v>
134</v>
      </c>
      <c r="AD12" s="488"/>
      <c r="AE12" s="488"/>
      <c r="AF12" s="488"/>
      <c r="AG12" s="489"/>
      <c r="AH12" s="487" t="s">
        <v>
135</v>
      </c>
      <c r="AI12" s="488"/>
      <c r="AJ12" s="488"/>
      <c r="AK12" s="488"/>
      <c r="AL12" s="490"/>
      <c r="AM12" s="439" t="s">
        <v>
136</v>
      </c>
      <c r="AN12" s="440"/>
      <c r="AO12" s="440"/>
      <c r="AP12" s="440"/>
      <c r="AQ12" s="440"/>
      <c r="AR12" s="440"/>
      <c r="AS12" s="440"/>
      <c r="AT12" s="441"/>
      <c r="AU12" s="442" t="s">
        <v>
137</v>
      </c>
      <c r="AV12" s="443"/>
      <c r="AW12" s="443"/>
      <c r="AX12" s="443"/>
      <c r="AY12" s="444" t="s">
        <v>
138</v>
      </c>
      <c r="AZ12" s="445"/>
      <c r="BA12" s="445"/>
      <c r="BB12" s="445"/>
      <c r="BC12" s="445"/>
      <c r="BD12" s="445"/>
      <c r="BE12" s="445"/>
      <c r="BF12" s="445"/>
      <c r="BG12" s="445"/>
      <c r="BH12" s="445"/>
      <c r="BI12" s="445"/>
      <c r="BJ12" s="445"/>
      <c r="BK12" s="445"/>
      <c r="BL12" s="445"/>
      <c r="BM12" s="446"/>
      <c r="BN12" s="410">
        <v>
0</v>
      </c>
      <c r="BO12" s="411"/>
      <c r="BP12" s="411"/>
      <c r="BQ12" s="411"/>
      <c r="BR12" s="411"/>
      <c r="BS12" s="411"/>
      <c r="BT12" s="411"/>
      <c r="BU12" s="412"/>
      <c r="BV12" s="410">
        <v>
0</v>
      </c>
      <c r="BW12" s="411"/>
      <c r="BX12" s="411"/>
      <c r="BY12" s="411"/>
      <c r="BZ12" s="411"/>
      <c r="CA12" s="411"/>
      <c r="CB12" s="411"/>
      <c r="CC12" s="412"/>
      <c r="CD12" s="413" t="s">
        <v>
139</v>
      </c>
      <c r="CE12" s="414"/>
      <c r="CF12" s="414"/>
      <c r="CG12" s="414"/>
      <c r="CH12" s="414"/>
      <c r="CI12" s="414"/>
      <c r="CJ12" s="414"/>
      <c r="CK12" s="414"/>
      <c r="CL12" s="414"/>
      <c r="CM12" s="414"/>
      <c r="CN12" s="414"/>
      <c r="CO12" s="414"/>
      <c r="CP12" s="414"/>
      <c r="CQ12" s="414"/>
      <c r="CR12" s="414"/>
      <c r="CS12" s="415"/>
      <c r="CT12" s="450" t="s">
        <v>
140</v>
      </c>
      <c r="CU12" s="451"/>
      <c r="CV12" s="451"/>
      <c r="CW12" s="451"/>
      <c r="CX12" s="451"/>
      <c r="CY12" s="451"/>
      <c r="CZ12" s="451"/>
      <c r="DA12" s="452"/>
      <c r="DB12" s="450" t="s">
        <v>
140</v>
      </c>
      <c r="DC12" s="451"/>
      <c r="DD12" s="451"/>
      <c r="DE12" s="451"/>
      <c r="DF12" s="451"/>
      <c r="DG12" s="451"/>
      <c r="DH12" s="451"/>
      <c r="DI12" s="452"/>
    </row>
    <row r="13" spans="1:119" ht="18.75" customHeight="1" x14ac:dyDescent="0.2">
      <c r="A13" s="178"/>
      <c r="B13" s="473"/>
      <c r="C13" s="474"/>
      <c r="D13" s="474"/>
      <c r="E13" s="474"/>
      <c r="F13" s="474"/>
      <c r="G13" s="474"/>
      <c r="H13" s="474"/>
      <c r="I13" s="474"/>
      <c r="J13" s="474"/>
      <c r="K13" s="475"/>
      <c r="L13" s="187"/>
      <c r="M13" s="501" t="s">
        <v>
141</v>
      </c>
      <c r="N13" s="502"/>
      <c r="O13" s="502"/>
      <c r="P13" s="502"/>
      <c r="Q13" s="503"/>
      <c r="R13" s="494">
        <v>
56508</v>
      </c>
      <c r="S13" s="495"/>
      <c r="T13" s="495"/>
      <c r="U13" s="495"/>
      <c r="V13" s="496"/>
      <c r="W13" s="426" t="s">
        <v>
142</v>
      </c>
      <c r="X13" s="427"/>
      <c r="Y13" s="427"/>
      <c r="Z13" s="427"/>
      <c r="AA13" s="427"/>
      <c r="AB13" s="417"/>
      <c r="AC13" s="461">
        <v>
1437</v>
      </c>
      <c r="AD13" s="462"/>
      <c r="AE13" s="462"/>
      <c r="AF13" s="462"/>
      <c r="AG13" s="504"/>
      <c r="AH13" s="461">
        <v>
1608</v>
      </c>
      <c r="AI13" s="462"/>
      <c r="AJ13" s="462"/>
      <c r="AK13" s="462"/>
      <c r="AL13" s="463"/>
      <c r="AM13" s="439" t="s">
        <v>
143</v>
      </c>
      <c r="AN13" s="440"/>
      <c r="AO13" s="440"/>
      <c r="AP13" s="440"/>
      <c r="AQ13" s="440"/>
      <c r="AR13" s="440"/>
      <c r="AS13" s="440"/>
      <c r="AT13" s="441"/>
      <c r="AU13" s="442" t="s">
        <v>
144</v>
      </c>
      <c r="AV13" s="443"/>
      <c r="AW13" s="443"/>
      <c r="AX13" s="443"/>
      <c r="AY13" s="444" t="s">
        <v>
145</v>
      </c>
      <c r="AZ13" s="445"/>
      <c r="BA13" s="445"/>
      <c r="BB13" s="445"/>
      <c r="BC13" s="445"/>
      <c r="BD13" s="445"/>
      <c r="BE13" s="445"/>
      <c r="BF13" s="445"/>
      <c r="BG13" s="445"/>
      <c r="BH13" s="445"/>
      <c r="BI13" s="445"/>
      <c r="BJ13" s="445"/>
      <c r="BK13" s="445"/>
      <c r="BL13" s="445"/>
      <c r="BM13" s="446"/>
      <c r="BN13" s="410">
        <v>
1558162</v>
      </c>
      <c r="BO13" s="411"/>
      <c r="BP13" s="411"/>
      <c r="BQ13" s="411"/>
      <c r="BR13" s="411"/>
      <c r="BS13" s="411"/>
      <c r="BT13" s="411"/>
      <c r="BU13" s="412"/>
      <c r="BV13" s="410">
        <v>
176990</v>
      </c>
      <c r="BW13" s="411"/>
      <c r="BX13" s="411"/>
      <c r="BY13" s="411"/>
      <c r="BZ13" s="411"/>
      <c r="CA13" s="411"/>
      <c r="CB13" s="411"/>
      <c r="CC13" s="412"/>
      <c r="CD13" s="413" t="s">
        <v>
146</v>
      </c>
      <c r="CE13" s="414"/>
      <c r="CF13" s="414"/>
      <c r="CG13" s="414"/>
      <c r="CH13" s="414"/>
      <c r="CI13" s="414"/>
      <c r="CJ13" s="414"/>
      <c r="CK13" s="414"/>
      <c r="CL13" s="414"/>
      <c r="CM13" s="414"/>
      <c r="CN13" s="414"/>
      <c r="CO13" s="414"/>
      <c r="CP13" s="414"/>
      <c r="CQ13" s="414"/>
      <c r="CR13" s="414"/>
      <c r="CS13" s="415"/>
      <c r="CT13" s="407">
        <v>
9.1999999999999993</v>
      </c>
      <c r="CU13" s="408"/>
      <c r="CV13" s="408"/>
      <c r="CW13" s="408"/>
      <c r="CX13" s="408"/>
      <c r="CY13" s="408"/>
      <c r="CZ13" s="408"/>
      <c r="DA13" s="409"/>
      <c r="DB13" s="407">
        <v>
10.1</v>
      </c>
      <c r="DC13" s="408"/>
      <c r="DD13" s="408"/>
      <c r="DE13" s="408"/>
      <c r="DF13" s="408"/>
      <c r="DG13" s="408"/>
      <c r="DH13" s="408"/>
      <c r="DI13" s="409"/>
    </row>
    <row r="14" spans="1:119" ht="18.75" customHeight="1" thickBot="1" x14ac:dyDescent="0.25">
      <c r="A14" s="178"/>
      <c r="B14" s="473"/>
      <c r="C14" s="474"/>
      <c r="D14" s="474"/>
      <c r="E14" s="474"/>
      <c r="F14" s="474"/>
      <c r="G14" s="474"/>
      <c r="H14" s="474"/>
      <c r="I14" s="474"/>
      <c r="J14" s="474"/>
      <c r="K14" s="475"/>
      <c r="L14" s="491" t="s">
        <v>
147</v>
      </c>
      <c r="M14" s="492"/>
      <c r="N14" s="492"/>
      <c r="O14" s="492"/>
      <c r="P14" s="492"/>
      <c r="Q14" s="493"/>
      <c r="R14" s="494">
        <v>
62570</v>
      </c>
      <c r="S14" s="495"/>
      <c r="T14" s="495"/>
      <c r="U14" s="495"/>
      <c r="V14" s="496"/>
      <c r="W14" s="400"/>
      <c r="X14" s="401"/>
      <c r="Y14" s="401"/>
      <c r="Z14" s="401"/>
      <c r="AA14" s="401"/>
      <c r="AB14" s="390"/>
      <c r="AC14" s="497">
        <v>
4.9000000000000004</v>
      </c>
      <c r="AD14" s="498"/>
      <c r="AE14" s="498"/>
      <c r="AF14" s="498"/>
      <c r="AG14" s="499"/>
      <c r="AH14" s="497">
        <v>
5.8</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
148</v>
      </c>
      <c r="CE14" s="506"/>
      <c r="CF14" s="506"/>
      <c r="CG14" s="506"/>
      <c r="CH14" s="506"/>
      <c r="CI14" s="506"/>
      <c r="CJ14" s="506"/>
      <c r="CK14" s="506"/>
      <c r="CL14" s="506"/>
      <c r="CM14" s="506"/>
      <c r="CN14" s="506"/>
      <c r="CO14" s="506"/>
      <c r="CP14" s="506"/>
      <c r="CQ14" s="506"/>
      <c r="CR14" s="506"/>
      <c r="CS14" s="507"/>
      <c r="CT14" s="508">
        <v>
58.9</v>
      </c>
      <c r="CU14" s="509"/>
      <c r="CV14" s="509"/>
      <c r="CW14" s="509"/>
      <c r="CX14" s="509"/>
      <c r="CY14" s="509"/>
      <c r="CZ14" s="509"/>
      <c r="DA14" s="510"/>
      <c r="DB14" s="508">
        <v>
74.3</v>
      </c>
      <c r="DC14" s="509"/>
      <c r="DD14" s="509"/>
      <c r="DE14" s="509"/>
      <c r="DF14" s="509"/>
      <c r="DG14" s="509"/>
      <c r="DH14" s="509"/>
      <c r="DI14" s="510"/>
    </row>
    <row r="15" spans="1:119" ht="18.75" customHeight="1" x14ac:dyDescent="0.2">
      <c r="A15" s="178"/>
      <c r="B15" s="473"/>
      <c r="C15" s="474"/>
      <c r="D15" s="474"/>
      <c r="E15" s="474"/>
      <c r="F15" s="474"/>
      <c r="G15" s="474"/>
      <c r="H15" s="474"/>
      <c r="I15" s="474"/>
      <c r="J15" s="474"/>
      <c r="K15" s="475"/>
      <c r="L15" s="187"/>
      <c r="M15" s="501" t="s">
        <v>
149</v>
      </c>
      <c r="N15" s="502"/>
      <c r="O15" s="502"/>
      <c r="P15" s="502"/>
      <c r="Q15" s="503"/>
      <c r="R15" s="494">
        <v>
57040</v>
      </c>
      <c r="S15" s="495"/>
      <c r="T15" s="495"/>
      <c r="U15" s="495"/>
      <c r="V15" s="496"/>
      <c r="W15" s="426" t="s">
        <v>
150</v>
      </c>
      <c r="X15" s="427"/>
      <c r="Y15" s="427"/>
      <c r="Z15" s="427"/>
      <c r="AA15" s="427"/>
      <c r="AB15" s="417"/>
      <c r="AC15" s="461">
        <v>
11252</v>
      </c>
      <c r="AD15" s="462"/>
      <c r="AE15" s="462"/>
      <c r="AF15" s="462"/>
      <c r="AG15" s="504"/>
      <c r="AH15" s="461">
        <v>
10396</v>
      </c>
      <c r="AI15" s="462"/>
      <c r="AJ15" s="462"/>
      <c r="AK15" s="462"/>
      <c r="AL15" s="463"/>
      <c r="AM15" s="439"/>
      <c r="AN15" s="440"/>
      <c r="AO15" s="440"/>
      <c r="AP15" s="440"/>
      <c r="AQ15" s="440"/>
      <c r="AR15" s="440"/>
      <c r="AS15" s="440"/>
      <c r="AT15" s="441"/>
      <c r="AU15" s="442"/>
      <c r="AV15" s="443"/>
      <c r="AW15" s="443"/>
      <c r="AX15" s="443"/>
      <c r="AY15" s="370" t="s">
        <v>
151</v>
      </c>
      <c r="AZ15" s="371"/>
      <c r="BA15" s="371"/>
      <c r="BB15" s="371"/>
      <c r="BC15" s="371"/>
      <c r="BD15" s="371"/>
      <c r="BE15" s="371"/>
      <c r="BF15" s="371"/>
      <c r="BG15" s="371"/>
      <c r="BH15" s="371"/>
      <c r="BI15" s="371"/>
      <c r="BJ15" s="371"/>
      <c r="BK15" s="371"/>
      <c r="BL15" s="371"/>
      <c r="BM15" s="372"/>
      <c r="BN15" s="373">
        <v>
8487996</v>
      </c>
      <c r="BO15" s="374"/>
      <c r="BP15" s="374"/>
      <c r="BQ15" s="374"/>
      <c r="BR15" s="374"/>
      <c r="BS15" s="374"/>
      <c r="BT15" s="374"/>
      <c r="BU15" s="375"/>
      <c r="BV15" s="373">
        <v>
8858633</v>
      </c>
      <c r="BW15" s="374"/>
      <c r="BX15" s="374"/>
      <c r="BY15" s="374"/>
      <c r="BZ15" s="374"/>
      <c r="CA15" s="374"/>
      <c r="CB15" s="374"/>
      <c r="CC15" s="375"/>
      <c r="CD15" s="511" t="s">
        <v>
152</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3"/>
      <c r="C16" s="474"/>
      <c r="D16" s="474"/>
      <c r="E16" s="474"/>
      <c r="F16" s="474"/>
      <c r="G16" s="474"/>
      <c r="H16" s="474"/>
      <c r="I16" s="474"/>
      <c r="J16" s="474"/>
      <c r="K16" s="475"/>
      <c r="L16" s="491" t="s">
        <v>
153</v>
      </c>
      <c r="M16" s="514"/>
      <c r="N16" s="514"/>
      <c r="O16" s="514"/>
      <c r="P16" s="514"/>
      <c r="Q16" s="515"/>
      <c r="R16" s="516" t="s">
        <v>
154</v>
      </c>
      <c r="S16" s="517"/>
      <c r="T16" s="517"/>
      <c r="U16" s="517"/>
      <c r="V16" s="518"/>
      <c r="W16" s="400"/>
      <c r="X16" s="401"/>
      <c r="Y16" s="401"/>
      <c r="Z16" s="401"/>
      <c r="AA16" s="401"/>
      <c r="AB16" s="390"/>
      <c r="AC16" s="497">
        <v>
38.5</v>
      </c>
      <c r="AD16" s="498"/>
      <c r="AE16" s="498"/>
      <c r="AF16" s="498"/>
      <c r="AG16" s="499"/>
      <c r="AH16" s="497">
        <v>
37.4</v>
      </c>
      <c r="AI16" s="498"/>
      <c r="AJ16" s="498"/>
      <c r="AK16" s="498"/>
      <c r="AL16" s="500"/>
      <c r="AM16" s="439"/>
      <c r="AN16" s="440"/>
      <c r="AO16" s="440"/>
      <c r="AP16" s="440"/>
      <c r="AQ16" s="440"/>
      <c r="AR16" s="440"/>
      <c r="AS16" s="440"/>
      <c r="AT16" s="441"/>
      <c r="AU16" s="442"/>
      <c r="AV16" s="443"/>
      <c r="AW16" s="443"/>
      <c r="AX16" s="443"/>
      <c r="AY16" s="444" t="s">
        <v>
155</v>
      </c>
      <c r="AZ16" s="445"/>
      <c r="BA16" s="445"/>
      <c r="BB16" s="445"/>
      <c r="BC16" s="445"/>
      <c r="BD16" s="445"/>
      <c r="BE16" s="445"/>
      <c r="BF16" s="445"/>
      <c r="BG16" s="445"/>
      <c r="BH16" s="445"/>
      <c r="BI16" s="445"/>
      <c r="BJ16" s="445"/>
      <c r="BK16" s="445"/>
      <c r="BL16" s="445"/>
      <c r="BM16" s="446"/>
      <c r="BN16" s="410">
        <v>
12616866</v>
      </c>
      <c r="BO16" s="411"/>
      <c r="BP16" s="411"/>
      <c r="BQ16" s="411"/>
      <c r="BR16" s="411"/>
      <c r="BS16" s="411"/>
      <c r="BT16" s="411"/>
      <c r="BU16" s="412"/>
      <c r="BV16" s="410">
        <v>
12210488</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5">
      <c r="A17" s="178"/>
      <c r="B17" s="476"/>
      <c r="C17" s="477"/>
      <c r="D17" s="477"/>
      <c r="E17" s="477"/>
      <c r="F17" s="477"/>
      <c r="G17" s="477"/>
      <c r="H17" s="477"/>
      <c r="I17" s="477"/>
      <c r="J17" s="477"/>
      <c r="K17" s="478"/>
      <c r="L17" s="192"/>
      <c r="M17" s="521" t="s">
        <v>
156</v>
      </c>
      <c r="N17" s="522"/>
      <c r="O17" s="522"/>
      <c r="P17" s="522"/>
      <c r="Q17" s="523"/>
      <c r="R17" s="516" t="s">
        <v>
157</v>
      </c>
      <c r="S17" s="517"/>
      <c r="T17" s="517"/>
      <c r="U17" s="517"/>
      <c r="V17" s="518"/>
      <c r="W17" s="426" t="s">
        <v>
158</v>
      </c>
      <c r="X17" s="427"/>
      <c r="Y17" s="427"/>
      <c r="Z17" s="427"/>
      <c r="AA17" s="427"/>
      <c r="AB17" s="417"/>
      <c r="AC17" s="461">
        <v>
16506</v>
      </c>
      <c r="AD17" s="462"/>
      <c r="AE17" s="462"/>
      <c r="AF17" s="462"/>
      <c r="AG17" s="504"/>
      <c r="AH17" s="461">
        <v>
15792</v>
      </c>
      <c r="AI17" s="462"/>
      <c r="AJ17" s="462"/>
      <c r="AK17" s="462"/>
      <c r="AL17" s="463"/>
      <c r="AM17" s="439"/>
      <c r="AN17" s="440"/>
      <c r="AO17" s="440"/>
      <c r="AP17" s="440"/>
      <c r="AQ17" s="440"/>
      <c r="AR17" s="440"/>
      <c r="AS17" s="440"/>
      <c r="AT17" s="441"/>
      <c r="AU17" s="442"/>
      <c r="AV17" s="443"/>
      <c r="AW17" s="443"/>
      <c r="AX17" s="443"/>
      <c r="AY17" s="444" t="s">
        <v>
159</v>
      </c>
      <c r="AZ17" s="445"/>
      <c r="BA17" s="445"/>
      <c r="BB17" s="445"/>
      <c r="BC17" s="445"/>
      <c r="BD17" s="445"/>
      <c r="BE17" s="445"/>
      <c r="BF17" s="445"/>
      <c r="BG17" s="445"/>
      <c r="BH17" s="445"/>
      <c r="BI17" s="445"/>
      <c r="BJ17" s="445"/>
      <c r="BK17" s="445"/>
      <c r="BL17" s="445"/>
      <c r="BM17" s="446"/>
      <c r="BN17" s="410">
        <v>
10749459</v>
      </c>
      <c r="BO17" s="411"/>
      <c r="BP17" s="411"/>
      <c r="BQ17" s="411"/>
      <c r="BR17" s="411"/>
      <c r="BS17" s="411"/>
      <c r="BT17" s="411"/>
      <c r="BU17" s="412"/>
      <c r="BV17" s="410">
        <v>
11238606</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5">
      <c r="A18" s="178"/>
      <c r="B18" s="532" t="s">
        <v>
160</v>
      </c>
      <c r="C18" s="453"/>
      <c r="D18" s="453"/>
      <c r="E18" s="533"/>
      <c r="F18" s="533"/>
      <c r="G18" s="533"/>
      <c r="H18" s="533"/>
      <c r="I18" s="533"/>
      <c r="J18" s="533"/>
      <c r="K18" s="533"/>
      <c r="L18" s="534">
        <v>
123.64</v>
      </c>
      <c r="M18" s="534"/>
      <c r="N18" s="534"/>
      <c r="O18" s="534"/>
      <c r="P18" s="534"/>
      <c r="Q18" s="534"/>
      <c r="R18" s="535"/>
      <c r="S18" s="535"/>
      <c r="T18" s="535"/>
      <c r="U18" s="535"/>
      <c r="V18" s="536"/>
      <c r="W18" s="428"/>
      <c r="X18" s="429"/>
      <c r="Y18" s="429"/>
      <c r="Z18" s="429"/>
      <c r="AA18" s="429"/>
      <c r="AB18" s="420"/>
      <c r="AC18" s="537">
        <v>
56.5</v>
      </c>
      <c r="AD18" s="538"/>
      <c r="AE18" s="538"/>
      <c r="AF18" s="538"/>
      <c r="AG18" s="539"/>
      <c r="AH18" s="537">
        <v>
56.8</v>
      </c>
      <c r="AI18" s="538"/>
      <c r="AJ18" s="538"/>
      <c r="AK18" s="538"/>
      <c r="AL18" s="540"/>
      <c r="AM18" s="439"/>
      <c r="AN18" s="440"/>
      <c r="AO18" s="440"/>
      <c r="AP18" s="440"/>
      <c r="AQ18" s="440"/>
      <c r="AR18" s="440"/>
      <c r="AS18" s="440"/>
      <c r="AT18" s="441"/>
      <c r="AU18" s="442"/>
      <c r="AV18" s="443"/>
      <c r="AW18" s="443"/>
      <c r="AX18" s="443"/>
      <c r="AY18" s="444" t="s">
        <v>
161</v>
      </c>
      <c r="AZ18" s="445"/>
      <c r="BA18" s="445"/>
      <c r="BB18" s="445"/>
      <c r="BC18" s="445"/>
      <c r="BD18" s="445"/>
      <c r="BE18" s="445"/>
      <c r="BF18" s="445"/>
      <c r="BG18" s="445"/>
      <c r="BH18" s="445"/>
      <c r="BI18" s="445"/>
      <c r="BJ18" s="445"/>
      <c r="BK18" s="445"/>
      <c r="BL18" s="445"/>
      <c r="BM18" s="446"/>
      <c r="BN18" s="410">
        <v>
14211341</v>
      </c>
      <c r="BO18" s="411"/>
      <c r="BP18" s="411"/>
      <c r="BQ18" s="411"/>
      <c r="BR18" s="411"/>
      <c r="BS18" s="411"/>
      <c r="BT18" s="411"/>
      <c r="BU18" s="412"/>
      <c r="BV18" s="410">
        <v>
14030352</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5">
      <c r="A19" s="178"/>
      <c r="B19" s="532" t="s">
        <v>
162</v>
      </c>
      <c r="C19" s="453"/>
      <c r="D19" s="453"/>
      <c r="E19" s="533"/>
      <c r="F19" s="533"/>
      <c r="G19" s="533"/>
      <c r="H19" s="533"/>
      <c r="I19" s="533"/>
      <c r="J19" s="533"/>
      <c r="K19" s="533"/>
      <c r="L19" s="541">
        <v>
492</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
163</v>
      </c>
      <c r="AZ19" s="445"/>
      <c r="BA19" s="445"/>
      <c r="BB19" s="445"/>
      <c r="BC19" s="445"/>
      <c r="BD19" s="445"/>
      <c r="BE19" s="445"/>
      <c r="BF19" s="445"/>
      <c r="BG19" s="445"/>
      <c r="BH19" s="445"/>
      <c r="BI19" s="445"/>
      <c r="BJ19" s="445"/>
      <c r="BK19" s="445"/>
      <c r="BL19" s="445"/>
      <c r="BM19" s="446"/>
      <c r="BN19" s="410">
        <v>
19517286</v>
      </c>
      <c r="BO19" s="411"/>
      <c r="BP19" s="411"/>
      <c r="BQ19" s="411"/>
      <c r="BR19" s="411"/>
      <c r="BS19" s="411"/>
      <c r="BT19" s="411"/>
      <c r="BU19" s="412"/>
      <c r="BV19" s="410">
        <v>
17486341</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5">
      <c r="A20" s="178"/>
      <c r="B20" s="532" t="s">
        <v>
164</v>
      </c>
      <c r="C20" s="453"/>
      <c r="D20" s="453"/>
      <c r="E20" s="533"/>
      <c r="F20" s="533"/>
      <c r="G20" s="533"/>
      <c r="H20" s="533"/>
      <c r="I20" s="533"/>
      <c r="J20" s="533"/>
      <c r="K20" s="533"/>
      <c r="L20" s="541">
        <v>
22289</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5">
      <c r="A21" s="178"/>
      <c r="B21" s="550" t="s">
        <v>
165</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2">
      <c r="A22" s="178"/>
      <c r="B22" s="580" t="s">
        <v>
166</v>
      </c>
      <c r="C22" s="554"/>
      <c r="D22" s="555"/>
      <c r="E22" s="422" t="s">
        <v>
1</v>
      </c>
      <c r="F22" s="427"/>
      <c r="G22" s="427"/>
      <c r="H22" s="427"/>
      <c r="I22" s="427"/>
      <c r="J22" s="427"/>
      <c r="K22" s="417"/>
      <c r="L22" s="422" t="s">
        <v>
167</v>
      </c>
      <c r="M22" s="427"/>
      <c r="N22" s="427"/>
      <c r="O22" s="427"/>
      <c r="P22" s="417"/>
      <c r="Q22" s="585" t="s">
        <v>
168</v>
      </c>
      <c r="R22" s="586"/>
      <c r="S22" s="586"/>
      <c r="T22" s="586"/>
      <c r="U22" s="586"/>
      <c r="V22" s="587"/>
      <c r="W22" s="553" t="s">
        <v>
169</v>
      </c>
      <c r="X22" s="554"/>
      <c r="Y22" s="555"/>
      <c r="Z22" s="422" t="s">
        <v>
1</v>
      </c>
      <c r="AA22" s="427"/>
      <c r="AB22" s="427"/>
      <c r="AC22" s="427"/>
      <c r="AD22" s="427"/>
      <c r="AE22" s="427"/>
      <c r="AF22" s="427"/>
      <c r="AG22" s="417"/>
      <c r="AH22" s="591" t="s">
        <v>
170</v>
      </c>
      <c r="AI22" s="427"/>
      <c r="AJ22" s="427"/>
      <c r="AK22" s="427"/>
      <c r="AL22" s="417"/>
      <c r="AM22" s="591" t="s">
        <v>
171</v>
      </c>
      <c r="AN22" s="592"/>
      <c r="AO22" s="592"/>
      <c r="AP22" s="592"/>
      <c r="AQ22" s="592"/>
      <c r="AR22" s="593"/>
      <c r="AS22" s="585" t="s">
        <v>
168</v>
      </c>
      <c r="AT22" s="586"/>
      <c r="AU22" s="586"/>
      <c r="AV22" s="586"/>
      <c r="AW22" s="586"/>
      <c r="AX22" s="597"/>
      <c r="AY22" s="370" t="s">
        <v>
172</v>
      </c>
      <c r="AZ22" s="371"/>
      <c r="BA22" s="371"/>
      <c r="BB22" s="371"/>
      <c r="BC22" s="371"/>
      <c r="BD22" s="371"/>
      <c r="BE22" s="371"/>
      <c r="BF22" s="371"/>
      <c r="BG22" s="371"/>
      <c r="BH22" s="371"/>
      <c r="BI22" s="371"/>
      <c r="BJ22" s="371"/>
      <c r="BK22" s="371"/>
      <c r="BL22" s="371"/>
      <c r="BM22" s="372"/>
      <c r="BN22" s="373">
        <v>
30128923</v>
      </c>
      <c r="BO22" s="374"/>
      <c r="BP22" s="374"/>
      <c r="BQ22" s="374"/>
      <c r="BR22" s="374"/>
      <c r="BS22" s="374"/>
      <c r="BT22" s="374"/>
      <c r="BU22" s="375"/>
      <c r="BV22" s="373">
        <v>
30839828</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2">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
173</v>
      </c>
      <c r="AZ23" s="445"/>
      <c r="BA23" s="445"/>
      <c r="BB23" s="445"/>
      <c r="BC23" s="445"/>
      <c r="BD23" s="445"/>
      <c r="BE23" s="445"/>
      <c r="BF23" s="445"/>
      <c r="BG23" s="445"/>
      <c r="BH23" s="445"/>
      <c r="BI23" s="445"/>
      <c r="BJ23" s="445"/>
      <c r="BK23" s="445"/>
      <c r="BL23" s="445"/>
      <c r="BM23" s="446"/>
      <c r="BN23" s="410">
        <v>
22140466</v>
      </c>
      <c r="BO23" s="411"/>
      <c r="BP23" s="411"/>
      <c r="BQ23" s="411"/>
      <c r="BR23" s="411"/>
      <c r="BS23" s="411"/>
      <c r="BT23" s="411"/>
      <c r="BU23" s="412"/>
      <c r="BV23" s="410">
        <v>
22637439</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5">
      <c r="A24" s="178"/>
      <c r="B24" s="581"/>
      <c r="C24" s="557"/>
      <c r="D24" s="558"/>
      <c r="E24" s="460" t="s">
        <v>
174</v>
      </c>
      <c r="F24" s="440"/>
      <c r="G24" s="440"/>
      <c r="H24" s="440"/>
      <c r="I24" s="440"/>
      <c r="J24" s="440"/>
      <c r="K24" s="441"/>
      <c r="L24" s="461">
        <v>
1</v>
      </c>
      <c r="M24" s="462"/>
      <c r="N24" s="462"/>
      <c r="O24" s="462"/>
      <c r="P24" s="504"/>
      <c r="Q24" s="461">
        <v>
7830</v>
      </c>
      <c r="R24" s="462"/>
      <c r="S24" s="462"/>
      <c r="T24" s="462"/>
      <c r="U24" s="462"/>
      <c r="V24" s="504"/>
      <c r="W24" s="556"/>
      <c r="X24" s="557"/>
      <c r="Y24" s="558"/>
      <c r="Z24" s="460" t="s">
        <v>
175</v>
      </c>
      <c r="AA24" s="440"/>
      <c r="AB24" s="440"/>
      <c r="AC24" s="440"/>
      <c r="AD24" s="440"/>
      <c r="AE24" s="440"/>
      <c r="AF24" s="440"/>
      <c r="AG24" s="441"/>
      <c r="AH24" s="461">
        <v>
432</v>
      </c>
      <c r="AI24" s="462"/>
      <c r="AJ24" s="462"/>
      <c r="AK24" s="462"/>
      <c r="AL24" s="504"/>
      <c r="AM24" s="461">
        <v>
1296000</v>
      </c>
      <c r="AN24" s="462"/>
      <c r="AO24" s="462"/>
      <c r="AP24" s="462"/>
      <c r="AQ24" s="462"/>
      <c r="AR24" s="504"/>
      <c r="AS24" s="461">
        <v>
3000</v>
      </c>
      <c r="AT24" s="462"/>
      <c r="AU24" s="462"/>
      <c r="AV24" s="462"/>
      <c r="AW24" s="462"/>
      <c r="AX24" s="463"/>
      <c r="AY24" s="526" t="s">
        <v>
176</v>
      </c>
      <c r="AZ24" s="527"/>
      <c r="BA24" s="527"/>
      <c r="BB24" s="527"/>
      <c r="BC24" s="527"/>
      <c r="BD24" s="527"/>
      <c r="BE24" s="527"/>
      <c r="BF24" s="527"/>
      <c r="BG24" s="527"/>
      <c r="BH24" s="527"/>
      <c r="BI24" s="527"/>
      <c r="BJ24" s="527"/>
      <c r="BK24" s="527"/>
      <c r="BL24" s="527"/>
      <c r="BM24" s="528"/>
      <c r="BN24" s="410">
        <v>
17100240</v>
      </c>
      <c r="BO24" s="411"/>
      <c r="BP24" s="411"/>
      <c r="BQ24" s="411"/>
      <c r="BR24" s="411"/>
      <c r="BS24" s="411"/>
      <c r="BT24" s="411"/>
      <c r="BU24" s="412"/>
      <c r="BV24" s="410">
        <v>
18015207</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2">
      <c r="A25" s="178"/>
      <c r="B25" s="581"/>
      <c r="C25" s="557"/>
      <c r="D25" s="558"/>
      <c r="E25" s="460" t="s">
        <v>
177</v>
      </c>
      <c r="F25" s="440"/>
      <c r="G25" s="440"/>
      <c r="H25" s="440"/>
      <c r="I25" s="440"/>
      <c r="J25" s="440"/>
      <c r="K25" s="441"/>
      <c r="L25" s="461">
        <v>
1</v>
      </c>
      <c r="M25" s="462"/>
      <c r="N25" s="462"/>
      <c r="O25" s="462"/>
      <c r="P25" s="504"/>
      <c r="Q25" s="461">
        <v>
6480</v>
      </c>
      <c r="R25" s="462"/>
      <c r="S25" s="462"/>
      <c r="T25" s="462"/>
      <c r="U25" s="462"/>
      <c r="V25" s="504"/>
      <c r="W25" s="556"/>
      <c r="X25" s="557"/>
      <c r="Y25" s="558"/>
      <c r="Z25" s="460" t="s">
        <v>
178</v>
      </c>
      <c r="AA25" s="440"/>
      <c r="AB25" s="440"/>
      <c r="AC25" s="440"/>
      <c r="AD25" s="440"/>
      <c r="AE25" s="440"/>
      <c r="AF25" s="440"/>
      <c r="AG25" s="441"/>
      <c r="AH25" s="461" t="s">
        <v>
131</v>
      </c>
      <c r="AI25" s="462"/>
      <c r="AJ25" s="462"/>
      <c r="AK25" s="462"/>
      <c r="AL25" s="504"/>
      <c r="AM25" s="461" t="s">
        <v>
179</v>
      </c>
      <c r="AN25" s="462"/>
      <c r="AO25" s="462"/>
      <c r="AP25" s="462"/>
      <c r="AQ25" s="462"/>
      <c r="AR25" s="504"/>
      <c r="AS25" s="461" t="s">
        <v>
180</v>
      </c>
      <c r="AT25" s="462"/>
      <c r="AU25" s="462"/>
      <c r="AV25" s="462"/>
      <c r="AW25" s="462"/>
      <c r="AX25" s="463"/>
      <c r="AY25" s="370" t="s">
        <v>
181</v>
      </c>
      <c r="AZ25" s="371"/>
      <c r="BA25" s="371"/>
      <c r="BB25" s="371"/>
      <c r="BC25" s="371"/>
      <c r="BD25" s="371"/>
      <c r="BE25" s="371"/>
      <c r="BF25" s="371"/>
      <c r="BG25" s="371"/>
      <c r="BH25" s="371"/>
      <c r="BI25" s="371"/>
      <c r="BJ25" s="371"/>
      <c r="BK25" s="371"/>
      <c r="BL25" s="371"/>
      <c r="BM25" s="372"/>
      <c r="BN25" s="373">
        <v>
3829369</v>
      </c>
      <c r="BO25" s="374"/>
      <c r="BP25" s="374"/>
      <c r="BQ25" s="374"/>
      <c r="BR25" s="374"/>
      <c r="BS25" s="374"/>
      <c r="BT25" s="374"/>
      <c r="BU25" s="375"/>
      <c r="BV25" s="373">
        <v>
2859586</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2">
      <c r="A26" s="178"/>
      <c r="B26" s="581"/>
      <c r="C26" s="557"/>
      <c r="D26" s="558"/>
      <c r="E26" s="460" t="s">
        <v>
182</v>
      </c>
      <c r="F26" s="440"/>
      <c r="G26" s="440"/>
      <c r="H26" s="440"/>
      <c r="I26" s="440"/>
      <c r="J26" s="440"/>
      <c r="K26" s="441"/>
      <c r="L26" s="461">
        <v>
1</v>
      </c>
      <c r="M26" s="462"/>
      <c r="N26" s="462"/>
      <c r="O26" s="462"/>
      <c r="P26" s="504"/>
      <c r="Q26" s="461">
        <v>
5940</v>
      </c>
      <c r="R26" s="462"/>
      <c r="S26" s="462"/>
      <c r="T26" s="462"/>
      <c r="U26" s="462"/>
      <c r="V26" s="504"/>
      <c r="W26" s="556"/>
      <c r="X26" s="557"/>
      <c r="Y26" s="558"/>
      <c r="Z26" s="460" t="s">
        <v>
183</v>
      </c>
      <c r="AA26" s="562"/>
      <c r="AB26" s="562"/>
      <c r="AC26" s="562"/>
      <c r="AD26" s="562"/>
      <c r="AE26" s="562"/>
      <c r="AF26" s="562"/>
      <c r="AG26" s="563"/>
      <c r="AH26" s="461">
        <v>
2</v>
      </c>
      <c r="AI26" s="462"/>
      <c r="AJ26" s="462"/>
      <c r="AK26" s="462"/>
      <c r="AL26" s="504"/>
      <c r="AM26" s="461" t="s">
        <v>
184</v>
      </c>
      <c r="AN26" s="462"/>
      <c r="AO26" s="462"/>
      <c r="AP26" s="462"/>
      <c r="AQ26" s="462"/>
      <c r="AR26" s="504"/>
      <c r="AS26" s="461" t="s">
        <v>
184</v>
      </c>
      <c r="AT26" s="462"/>
      <c r="AU26" s="462"/>
      <c r="AV26" s="462"/>
      <c r="AW26" s="462"/>
      <c r="AX26" s="463"/>
      <c r="AY26" s="413" t="s">
        <v>
185</v>
      </c>
      <c r="AZ26" s="414"/>
      <c r="BA26" s="414"/>
      <c r="BB26" s="414"/>
      <c r="BC26" s="414"/>
      <c r="BD26" s="414"/>
      <c r="BE26" s="414"/>
      <c r="BF26" s="414"/>
      <c r="BG26" s="414"/>
      <c r="BH26" s="414"/>
      <c r="BI26" s="414"/>
      <c r="BJ26" s="414"/>
      <c r="BK26" s="414"/>
      <c r="BL26" s="414"/>
      <c r="BM26" s="415"/>
      <c r="BN26" s="410" t="s">
        <v>
140</v>
      </c>
      <c r="BO26" s="411"/>
      <c r="BP26" s="411"/>
      <c r="BQ26" s="411"/>
      <c r="BR26" s="411"/>
      <c r="BS26" s="411"/>
      <c r="BT26" s="411"/>
      <c r="BU26" s="412"/>
      <c r="BV26" s="410" t="s">
        <v>
140</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5">
      <c r="A27" s="178"/>
      <c r="B27" s="581"/>
      <c r="C27" s="557"/>
      <c r="D27" s="558"/>
      <c r="E27" s="460" t="s">
        <v>
186</v>
      </c>
      <c r="F27" s="440"/>
      <c r="G27" s="440"/>
      <c r="H27" s="440"/>
      <c r="I27" s="440"/>
      <c r="J27" s="440"/>
      <c r="K27" s="441"/>
      <c r="L27" s="461">
        <v>
1</v>
      </c>
      <c r="M27" s="462"/>
      <c r="N27" s="462"/>
      <c r="O27" s="462"/>
      <c r="P27" s="504"/>
      <c r="Q27" s="461">
        <v>
4600</v>
      </c>
      <c r="R27" s="462"/>
      <c r="S27" s="462"/>
      <c r="T27" s="462"/>
      <c r="U27" s="462"/>
      <c r="V27" s="504"/>
      <c r="W27" s="556"/>
      <c r="X27" s="557"/>
      <c r="Y27" s="558"/>
      <c r="Z27" s="460" t="s">
        <v>
187</v>
      </c>
      <c r="AA27" s="440"/>
      <c r="AB27" s="440"/>
      <c r="AC27" s="440"/>
      <c r="AD27" s="440"/>
      <c r="AE27" s="440"/>
      <c r="AF27" s="440"/>
      <c r="AG27" s="441"/>
      <c r="AH27" s="461">
        <v>
23</v>
      </c>
      <c r="AI27" s="462"/>
      <c r="AJ27" s="462"/>
      <c r="AK27" s="462"/>
      <c r="AL27" s="504"/>
      <c r="AM27" s="461">
        <v>
66478</v>
      </c>
      <c r="AN27" s="462"/>
      <c r="AO27" s="462"/>
      <c r="AP27" s="462"/>
      <c r="AQ27" s="462"/>
      <c r="AR27" s="504"/>
      <c r="AS27" s="461">
        <v>
2890</v>
      </c>
      <c r="AT27" s="462"/>
      <c r="AU27" s="462"/>
      <c r="AV27" s="462"/>
      <c r="AW27" s="462"/>
      <c r="AX27" s="463"/>
      <c r="AY27" s="505" t="s">
        <v>
188</v>
      </c>
      <c r="AZ27" s="506"/>
      <c r="BA27" s="506"/>
      <c r="BB27" s="506"/>
      <c r="BC27" s="506"/>
      <c r="BD27" s="506"/>
      <c r="BE27" s="506"/>
      <c r="BF27" s="506"/>
      <c r="BG27" s="506"/>
      <c r="BH27" s="506"/>
      <c r="BI27" s="506"/>
      <c r="BJ27" s="506"/>
      <c r="BK27" s="506"/>
      <c r="BL27" s="506"/>
      <c r="BM27" s="507"/>
      <c r="BN27" s="529">
        <v>
687242</v>
      </c>
      <c r="BO27" s="530"/>
      <c r="BP27" s="530"/>
      <c r="BQ27" s="530"/>
      <c r="BR27" s="530"/>
      <c r="BS27" s="530"/>
      <c r="BT27" s="530"/>
      <c r="BU27" s="531"/>
      <c r="BV27" s="529">
        <v>
687242</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2">
      <c r="A28" s="178"/>
      <c r="B28" s="581"/>
      <c r="C28" s="557"/>
      <c r="D28" s="558"/>
      <c r="E28" s="460" t="s">
        <v>
189</v>
      </c>
      <c r="F28" s="440"/>
      <c r="G28" s="440"/>
      <c r="H28" s="440"/>
      <c r="I28" s="440"/>
      <c r="J28" s="440"/>
      <c r="K28" s="441"/>
      <c r="L28" s="461">
        <v>
1</v>
      </c>
      <c r="M28" s="462"/>
      <c r="N28" s="462"/>
      <c r="O28" s="462"/>
      <c r="P28" s="504"/>
      <c r="Q28" s="461">
        <v>
4250</v>
      </c>
      <c r="R28" s="462"/>
      <c r="S28" s="462"/>
      <c r="T28" s="462"/>
      <c r="U28" s="462"/>
      <c r="V28" s="504"/>
      <c r="W28" s="556"/>
      <c r="X28" s="557"/>
      <c r="Y28" s="558"/>
      <c r="Z28" s="460" t="s">
        <v>
190</v>
      </c>
      <c r="AA28" s="440"/>
      <c r="AB28" s="440"/>
      <c r="AC28" s="440"/>
      <c r="AD28" s="440"/>
      <c r="AE28" s="440"/>
      <c r="AF28" s="440"/>
      <c r="AG28" s="441"/>
      <c r="AH28" s="461" t="s">
        <v>
140</v>
      </c>
      <c r="AI28" s="462"/>
      <c r="AJ28" s="462"/>
      <c r="AK28" s="462"/>
      <c r="AL28" s="504"/>
      <c r="AM28" s="461" t="s">
        <v>
140</v>
      </c>
      <c r="AN28" s="462"/>
      <c r="AO28" s="462"/>
      <c r="AP28" s="462"/>
      <c r="AQ28" s="462"/>
      <c r="AR28" s="504"/>
      <c r="AS28" s="461" t="s">
        <v>
140</v>
      </c>
      <c r="AT28" s="462"/>
      <c r="AU28" s="462"/>
      <c r="AV28" s="462"/>
      <c r="AW28" s="462"/>
      <c r="AX28" s="463"/>
      <c r="AY28" s="564" t="s">
        <v>
191</v>
      </c>
      <c r="AZ28" s="565"/>
      <c r="BA28" s="565"/>
      <c r="BB28" s="566"/>
      <c r="BC28" s="370" t="s">
        <v>
48</v>
      </c>
      <c r="BD28" s="371"/>
      <c r="BE28" s="371"/>
      <c r="BF28" s="371"/>
      <c r="BG28" s="371"/>
      <c r="BH28" s="371"/>
      <c r="BI28" s="371"/>
      <c r="BJ28" s="371"/>
      <c r="BK28" s="371"/>
      <c r="BL28" s="371"/>
      <c r="BM28" s="372"/>
      <c r="BN28" s="373">
        <v>
3932894</v>
      </c>
      <c r="BO28" s="374"/>
      <c r="BP28" s="374"/>
      <c r="BQ28" s="374"/>
      <c r="BR28" s="374"/>
      <c r="BS28" s="374"/>
      <c r="BT28" s="374"/>
      <c r="BU28" s="375"/>
      <c r="BV28" s="373">
        <v>
2752819</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2">
      <c r="A29" s="178"/>
      <c r="B29" s="581"/>
      <c r="C29" s="557"/>
      <c r="D29" s="558"/>
      <c r="E29" s="460" t="s">
        <v>
192</v>
      </c>
      <c r="F29" s="440"/>
      <c r="G29" s="440"/>
      <c r="H29" s="440"/>
      <c r="I29" s="440"/>
      <c r="J29" s="440"/>
      <c r="K29" s="441"/>
      <c r="L29" s="461">
        <v>
20</v>
      </c>
      <c r="M29" s="462"/>
      <c r="N29" s="462"/>
      <c r="O29" s="462"/>
      <c r="P29" s="504"/>
      <c r="Q29" s="461">
        <v>
4000</v>
      </c>
      <c r="R29" s="462"/>
      <c r="S29" s="462"/>
      <c r="T29" s="462"/>
      <c r="U29" s="462"/>
      <c r="V29" s="504"/>
      <c r="W29" s="559"/>
      <c r="X29" s="560"/>
      <c r="Y29" s="561"/>
      <c r="Z29" s="460" t="s">
        <v>
193</v>
      </c>
      <c r="AA29" s="440"/>
      <c r="AB29" s="440"/>
      <c r="AC29" s="440"/>
      <c r="AD29" s="440"/>
      <c r="AE29" s="440"/>
      <c r="AF29" s="440"/>
      <c r="AG29" s="441"/>
      <c r="AH29" s="461">
        <v>
455</v>
      </c>
      <c r="AI29" s="462"/>
      <c r="AJ29" s="462"/>
      <c r="AK29" s="462"/>
      <c r="AL29" s="504"/>
      <c r="AM29" s="461">
        <v>
1362478</v>
      </c>
      <c r="AN29" s="462"/>
      <c r="AO29" s="462"/>
      <c r="AP29" s="462"/>
      <c r="AQ29" s="462"/>
      <c r="AR29" s="504"/>
      <c r="AS29" s="461">
        <v>
2994</v>
      </c>
      <c r="AT29" s="462"/>
      <c r="AU29" s="462"/>
      <c r="AV29" s="462"/>
      <c r="AW29" s="462"/>
      <c r="AX29" s="463"/>
      <c r="AY29" s="567"/>
      <c r="AZ29" s="568"/>
      <c r="BA29" s="568"/>
      <c r="BB29" s="569"/>
      <c r="BC29" s="444" t="s">
        <v>
194</v>
      </c>
      <c r="BD29" s="445"/>
      <c r="BE29" s="445"/>
      <c r="BF29" s="445"/>
      <c r="BG29" s="445"/>
      <c r="BH29" s="445"/>
      <c r="BI29" s="445"/>
      <c r="BJ29" s="445"/>
      <c r="BK29" s="445"/>
      <c r="BL29" s="445"/>
      <c r="BM29" s="446"/>
      <c r="BN29" s="410">
        <v>
1043863</v>
      </c>
      <c r="BO29" s="411"/>
      <c r="BP29" s="411"/>
      <c r="BQ29" s="411"/>
      <c r="BR29" s="411"/>
      <c r="BS29" s="411"/>
      <c r="BT29" s="411"/>
      <c r="BU29" s="412"/>
      <c r="BV29" s="410">
        <v>
691006</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5">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
195</v>
      </c>
      <c r="X30" s="578"/>
      <c r="Y30" s="578"/>
      <c r="Z30" s="578"/>
      <c r="AA30" s="578"/>
      <c r="AB30" s="578"/>
      <c r="AC30" s="578"/>
      <c r="AD30" s="578"/>
      <c r="AE30" s="578"/>
      <c r="AF30" s="578"/>
      <c r="AG30" s="579"/>
      <c r="AH30" s="537">
        <v>
97.8</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
50</v>
      </c>
      <c r="BD30" s="527"/>
      <c r="BE30" s="527"/>
      <c r="BF30" s="527"/>
      <c r="BG30" s="527"/>
      <c r="BH30" s="527"/>
      <c r="BI30" s="527"/>
      <c r="BJ30" s="527"/>
      <c r="BK30" s="527"/>
      <c r="BL30" s="527"/>
      <c r="BM30" s="528"/>
      <c r="BN30" s="529">
        <v>
1746049</v>
      </c>
      <c r="BO30" s="530"/>
      <c r="BP30" s="530"/>
      <c r="BQ30" s="530"/>
      <c r="BR30" s="530"/>
      <c r="BS30" s="530"/>
      <c r="BT30" s="530"/>
      <c r="BU30" s="531"/>
      <c r="BV30" s="529">
        <v>
1744812</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3" t="s">
        <v>
196</v>
      </c>
      <c r="D32" s="573"/>
      <c r="E32" s="573"/>
      <c r="F32" s="573"/>
      <c r="G32" s="573"/>
      <c r="H32" s="573"/>
      <c r="I32" s="573"/>
      <c r="J32" s="573"/>
      <c r="K32" s="573"/>
      <c r="L32" s="573"/>
      <c r="M32" s="573"/>
      <c r="N32" s="573"/>
      <c r="O32" s="573"/>
      <c r="P32" s="573"/>
      <c r="Q32" s="573"/>
      <c r="R32" s="573"/>
      <c r="S32" s="573"/>
      <c r="U32" s="414" t="s">
        <v>
197</v>
      </c>
      <c r="V32" s="414"/>
      <c r="W32" s="414"/>
      <c r="X32" s="414"/>
      <c r="Y32" s="414"/>
      <c r="Z32" s="414"/>
      <c r="AA32" s="414"/>
      <c r="AB32" s="414"/>
      <c r="AC32" s="414"/>
      <c r="AD32" s="414"/>
      <c r="AE32" s="414"/>
      <c r="AF32" s="414"/>
      <c r="AG32" s="414"/>
      <c r="AH32" s="414"/>
      <c r="AI32" s="414"/>
      <c r="AJ32" s="414"/>
      <c r="AK32" s="414"/>
      <c r="AM32" s="414" t="s">
        <v>
198</v>
      </c>
      <c r="AN32" s="414"/>
      <c r="AO32" s="414"/>
      <c r="AP32" s="414"/>
      <c r="AQ32" s="414"/>
      <c r="AR32" s="414"/>
      <c r="AS32" s="414"/>
      <c r="AT32" s="414"/>
      <c r="AU32" s="414"/>
      <c r="AV32" s="414"/>
      <c r="AW32" s="414"/>
      <c r="AX32" s="414"/>
      <c r="AY32" s="414"/>
      <c r="AZ32" s="414"/>
      <c r="BA32" s="414"/>
      <c r="BB32" s="414"/>
      <c r="BC32" s="414"/>
      <c r="BE32" s="414" t="s">
        <v>
199</v>
      </c>
      <c r="BF32" s="414"/>
      <c r="BG32" s="414"/>
      <c r="BH32" s="414"/>
      <c r="BI32" s="414"/>
      <c r="BJ32" s="414"/>
      <c r="BK32" s="414"/>
      <c r="BL32" s="414"/>
      <c r="BM32" s="414"/>
      <c r="BN32" s="414"/>
      <c r="BO32" s="414"/>
      <c r="BP32" s="414"/>
      <c r="BQ32" s="414"/>
      <c r="BR32" s="414"/>
      <c r="BS32" s="414"/>
      <c r="BT32" s="414"/>
      <c r="BU32" s="414"/>
      <c r="BW32" s="414" t="s">
        <v>
200</v>
      </c>
      <c r="BX32" s="414"/>
      <c r="BY32" s="414"/>
      <c r="BZ32" s="414"/>
      <c r="CA32" s="414"/>
      <c r="CB32" s="414"/>
      <c r="CC32" s="414"/>
      <c r="CD32" s="414"/>
      <c r="CE32" s="414"/>
      <c r="CF32" s="414"/>
      <c r="CG32" s="414"/>
      <c r="CH32" s="414"/>
      <c r="CI32" s="414"/>
      <c r="CJ32" s="414"/>
      <c r="CK32" s="414"/>
      <c r="CL32" s="414"/>
      <c r="CM32" s="414"/>
      <c r="CO32" s="414" t="s">
        <v>
201</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2">
      <c r="A33" s="178"/>
      <c r="B33" s="202"/>
      <c r="C33" s="434" t="s">
        <v>
202</v>
      </c>
      <c r="D33" s="434"/>
      <c r="E33" s="399" t="s">
        <v>
203</v>
      </c>
      <c r="F33" s="399"/>
      <c r="G33" s="399"/>
      <c r="H33" s="399"/>
      <c r="I33" s="399"/>
      <c r="J33" s="399"/>
      <c r="K33" s="399"/>
      <c r="L33" s="399"/>
      <c r="M33" s="399"/>
      <c r="N33" s="399"/>
      <c r="O33" s="399"/>
      <c r="P33" s="399"/>
      <c r="Q33" s="399"/>
      <c r="R33" s="399"/>
      <c r="S33" s="399"/>
      <c r="T33" s="203"/>
      <c r="U33" s="434" t="s">
        <v>
204</v>
      </c>
      <c r="V33" s="434"/>
      <c r="W33" s="399" t="s">
        <v>
203</v>
      </c>
      <c r="X33" s="399"/>
      <c r="Y33" s="399"/>
      <c r="Z33" s="399"/>
      <c r="AA33" s="399"/>
      <c r="AB33" s="399"/>
      <c r="AC33" s="399"/>
      <c r="AD33" s="399"/>
      <c r="AE33" s="399"/>
      <c r="AF33" s="399"/>
      <c r="AG33" s="399"/>
      <c r="AH33" s="399"/>
      <c r="AI33" s="399"/>
      <c r="AJ33" s="399"/>
      <c r="AK33" s="399"/>
      <c r="AL33" s="203"/>
      <c r="AM33" s="434" t="s">
        <v>
204</v>
      </c>
      <c r="AN33" s="434"/>
      <c r="AO33" s="399" t="s">
        <v>
205</v>
      </c>
      <c r="AP33" s="399"/>
      <c r="AQ33" s="399"/>
      <c r="AR33" s="399"/>
      <c r="AS33" s="399"/>
      <c r="AT33" s="399"/>
      <c r="AU33" s="399"/>
      <c r="AV33" s="399"/>
      <c r="AW33" s="399"/>
      <c r="AX33" s="399"/>
      <c r="AY33" s="399"/>
      <c r="AZ33" s="399"/>
      <c r="BA33" s="399"/>
      <c r="BB33" s="399"/>
      <c r="BC33" s="399"/>
      <c r="BD33" s="204"/>
      <c r="BE33" s="399" t="s">
        <v>
206</v>
      </c>
      <c r="BF33" s="399"/>
      <c r="BG33" s="399" t="s">
        <v>
207</v>
      </c>
      <c r="BH33" s="399"/>
      <c r="BI33" s="399"/>
      <c r="BJ33" s="399"/>
      <c r="BK33" s="399"/>
      <c r="BL33" s="399"/>
      <c r="BM33" s="399"/>
      <c r="BN33" s="399"/>
      <c r="BO33" s="399"/>
      <c r="BP33" s="399"/>
      <c r="BQ33" s="399"/>
      <c r="BR33" s="399"/>
      <c r="BS33" s="399"/>
      <c r="BT33" s="399"/>
      <c r="BU33" s="399"/>
      <c r="BV33" s="204"/>
      <c r="BW33" s="434" t="s">
        <v>
206</v>
      </c>
      <c r="BX33" s="434"/>
      <c r="BY33" s="399" t="s">
        <v>
208</v>
      </c>
      <c r="BZ33" s="399"/>
      <c r="CA33" s="399"/>
      <c r="CB33" s="399"/>
      <c r="CC33" s="399"/>
      <c r="CD33" s="399"/>
      <c r="CE33" s="399"/>
      <c r="CF33" s="399"/>
      <c r="CG33" s="399"/>
      <c r="CH33" s="399"/>
      <c r="CI33" s="399"/>
      <c r="CJ33" s="399"/>
      <c r="CK33" s="399"/>
      <c r="CL33" s="399"/>
      <c r="CM33" s="399"/>
      <c r="CN33" s="203"/>
      <c r="CO33" s="434" t="s">
        <v>
202</v>
      </c>
      <c r="CP33" s="434"/>
      <c r="CQ33" s="399" t="s">
        <v>
209</v>
      </c>
      <c r="CR33" s="399"/>
      <c r="CS33" s="399"/>
      <c r="CT33" s="399"/>
      <c r="CU33" s="399"/>
      <c r="CV33" s="399"/>
      <c r="CW33" s="399"/>
      <c r="CX33" s="399"/>
      <c r="CY33" s="399"/>
      <c r="CZ33" s="399"/>
      <c r="DA33" s="399"/>
      <c r="DB33" s="399"/>
      <c r="DC33" s="399"/>
      <c r="DD33" s="399"/>
      <c r="DE33" s="399"/>
      <c r="DF33" s="203"/>
      <c r="DG33" s="599" t="s">
        <v>
210</v>
      </c>
      <c r="DH33" s="599"/>
      <c r="DI33" s="205"/>
    </row>
    <row r="34" spans="1:113" ht="32.25" customHeight="1" x14ac:dyDescent="0.2">
      <c r="A34" s="178"/>
      <c r="B34" s="202"/>
      <c r="C34" s="600">
        <f>
IF(E34="","",1)</f>
        <v>
1</v>
      </c>
      <c r="D34" s="600"/>
      <c r="E34" s="601" t="str">
        <f>
IF('各会計、関係団体の財政状況及び健全化判断比率'!B7="","",'各会計、関係団体の財政状況及び健全化判断比率'!B7)</f>
        <v>
一般会計</v>
      </c>
      <c r="F34" s="601"/>
      <c r="G34" s="601"/>
      <c r="H34" s="601"/>
      <c r="I34" s="601"/>
      <c r="J34" s="601"/>
      <c r="K34" s="601"/>
      <c r="L34" s="601"/>
      <c r="M34" s="601"/>
      <c r="N34" s="601"/>
      <c r="O34" s="601"/>
      <c r="P34" s="601"/>
      <c r="Q34" s="601"/>
      <c r="R34" s="601"/>
      <c r="S34" s="601"/>
      <c r="T34" s="178"/>
      <c r="U34" s="600">
        <f>
IF(W34="","",MAX(C34:D43)+1)</f>
        <v>
2</v>
      </c>
      <c r="V34" s="600"/>
      <c r="W34" s="601" t="str">
        <f>
IF('各会計、関係団体の財政状況及び健全化判断比率'!B28="","",'各会計、関係団体の財政状況及び健全化判断比率'!B28)</f>
        <v>
国民健康保険特別会計</v>
      </c>
      <c r="X34" s="601"/>
      <c r="Y34" s="601"/>
      <c r="Z34" s="601"/>
      <c r="AA34" s="601"/>
      <c r="AB34" s="601"/>
      <c r="AC34" s="601"/>
      <c r="AD34" s="601"/>
      <c r="AE34" s="601"/>
      <c r="AF34" s="601"/>
      <c r="AG34" s="601"/>
      <c r="AH34" s="601"/>
      <c r="AI34" s="601"/>
      <c r="AJ34" s="601"/>
      <c r="AK34" s="601"/>
      <c r="AL34" s="178"/>
      <c r="AM34" s="600">
        <f>
IF(AO34="","",MAX(C34:D43,U34:V43)+1)</f>
        <v>
6</v>
      </c>
      <c r="AN34" s="600"/>
      <c r="AO34" s="601" t="str">
        <f>
IF('各会計、関係団体の財政状況及び健全化判断比率'!B32="","",'各会計、関係団体の財政状況及び健全化判断比率'!B32)</f>
        <v>
水道事業会計</v>
      </c>
      <c r="AP34" s="601"/>
      <c r="AQ34" s="601"/>
      <c r="AR34" s="601"/>
      <c r="AS34" s="601"/>
      <c r="AT34" s="601"/>
      <c r="AU34" s="601"/>
      <c r="AV34" s="601"/>
      <c r="AW34" s="601"/>
      <c r="AX34" s="601"/>
      <c r="AY34" s="601"/>
      <c r="AZ34" s="601"/>
      <c r="BA34" s="601"/>
      <c r="BB34" s="601"/>
      <c r="BC34" s="601"/>
      <c r="BD34" s="178"/>
      <c r="BE34" s="600" t="str">
        <f>
IF(BG34="","",MAX(C34:D43,U34:V43,AM34:AN43)+1)</f>
        <v/>
      </c>
      <c r="BF34" s="600"/>
      <c r="BG34" s="601"/>
      <c r="BH34" s="601"/>
      <c r="BI34" s="601"/>
      <c r="BJ34" s="601"/>
      <c r="BK34" s="601"/>
      <c r="BL34" s="601"/>
      <c r="BM34" s="601"/>
      <c r="BN34" s="601"/>
      <c r="BO34" s="601"/>
      <c r="BP34" s="601"/>
      <c r="BQ34" s="601"/>
      <c r="BR34" s="601"/>
      <c r="BS34" s="601"/>
      <c r="BT34" s="601"/>
      <c r="BU34" s="601"/>
      <c r="BV34" s="178"/>
      <c r="BW34" s="600">
        <f>
IF(BY34="","",MAX(C34:D43,U34:V43,AM34:AN43,BE34:BF43)+1)</f>
        <v>
8</v>
      </c>
      <c r="BX34" s="600"/>
      <c r="BY34" s="601" t="str">
        <f>
IF('各会計、関係団体の財政状況及び健全化判断比率'!B68="","",'各会計、関係団体の財政状況及び健全化判断比率'!B68)</f>
        <v>
茨城県市町村総合事務組合　一般会計</v>
      </c>
      <c r="BZ34" s="601"/>
      <c r="CA34" s="601"/>
      <c r="CB34" s="601"/>
      <c r="CC34" s="601"/>
      <c r="CD34" s="601"/>
      <c r="CE34" s="601"/>
      <c r="CF34" s="601"/>
      <c r="CG34" s="601"/>
      <c r="CH34" s="601"/>
      <c r="CI34" s="601"/>
      <c r="CJ34" s="601"/>
      <c r="CK34" s="601"/>
      <c r="CL34" s="601"/>
      <c r="CM34" s="601"/>
      <c r="CN34" s="178"/>
      <c r="CO34" s="600">
        <f>
IF(CQ34="","",MAX(C34:D43,U34:V43,AM34:AN43,BE34:BF43,BW34:BX43)+1)</f>
        <v>
18</v>
      </c>
      <c r="CP34" s="600"/>
      <c r="CQ34" s="601" t="str">
        <f>
IF('各会計、関係団体の財政状況及び健全化判断比率'!BS7="","",'各会計、関係団体の財政状況及び健全化判断比率'!BS7)</f>
        <v>
水海道あすなろの里</v>
      </c>
      <c r="CR34" s="601"/>
      <c r="CS34" s="601"/>
      <c r="CT34" s="601"/>
      <c r="CU34" s="601"/>
      <c r="CV34" s="601"/>
      <c r="CW34" s="601"/>
      <c r="CX34" s="601"/>
      <c r="CY34" s="601"/>
      <c r="CZ34" s="601"/>
      <c r="DA34" s="601"/>
      <c r="DB34" s="601"/>
      <c r="DC34" s="601"/>
      <c r="DD34" s="601"/>
      <c r="DE34" s="601"/>
      <c r="DG34" s="602" t="str">
        <f>
IF('各会計、関係団体の財政状況及び健全化判断比率'!BR7="","",'各会計、関係団体の財政状況及び健全化判断比率'!BR7)</f>
        <v/>
      </c>
      <c r="DH34" s="602"/>
      <c r="DI34" s="205"/>
    </row>
    <row r="35" spans="1:113" ht="32.25" customHeight="1" x14ac:dyDescent="0.2">
      <c r="A35" s="178"/>
      <c r="B35" s="202"/>
      <c r="C35" s="600" t="str">
        <f>
IF(E35="","",C34+1)</f>
        <v/>
      </c>
      <c r="D35" s="600"/>
      <c r="E35" s="601" t="str">
        <f>
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
IF(W35="","",U34+1)</f>
        <v>
3</v>
      </c>
      <c r="V35" s="600"/>
      <c r="W35" s="601" t="str">
        <f>
IF('各会計、関係団体の財政状況及び健全化判断比率'!B29="","",'各会計、関係団体の財政状況及び健全化判断比率'!B29)</f>
        <v>
介護保険特別会計</v>
      </c>
      <c r="X35" s="601"/>
      <c r="Y35" s="601"/>
      <c r="Z35" s="601"/>
      <c r="AA35" s="601"/>
      <c r="AB35" s="601"/>
      <c r="AC35" s="601"/>
      <c r="AD35" s="601"/>
      <c r="AE35" s="601"/>
      <c r="AF35" s="601"/>
      <c r="AG35" s="601"/>
      <c r="AH35" s="601"/>
      <c r="AI35" s="601"/>
      <c r="AJ35" s="601"/>
      <c r="AK35" s="601"/>
      <c r="AL35" s="178"/>
      <c r="AM35" s="600">
        <f t="shared" ref="AM35:AM43" si="0">
IF(AO35="","",AM34+1)</f>
        <v>
7</v>
      </c>
      <c r="AN35" s="600"/>
      <c r="AO35" s="601" t="str">
        <f>
IF('各会計、関係団体の財政状況及び健全化判断比率'!B33="","",'各会計、関係団体の財政状況及び健全化判断比率'!B33)</f>
        <v>
下水道事業会計</v>
      </c>
      <c r="AP35" s="601"/>
      <c r="AQ35" s="601"/>
      <c r="AR35" s="601"/>
      <c r="AS35" s="601"/>
      <c r="AT35" s="601"/>
      <c r="AU35" s="601"/>
      <c r="AV35" s="601"/>
      <c r="AW35" s="601"/>
      <c r="AX35" s="601"/>
      <c r="AY35" s="601"/>
      <c r="AZ35" s="601"/>
      <c r="BA35" s="601"/>
      <c r="BB35" s="601"/>
      <c r="BC35" s="601"/>
      <c r="BD35" s="178"/>
      <c r="BE35" s="600" t="str">
        <f t="shared" ref="BE35:BE43" si="1">
IF(BG35="","",BE34+1)</f>
        <v/>
      </c>
      <c r="BF35" s="600"/>
      <c r="BG35" s="601"/>
      <c r="BH35" s="601"/>
      <c r="BI35" s="601"/>
      <c r="BJ35" s="601"/>
      <c r="BK35" s="601"/>
      <c r="BL35" s="601"/>
      <c r="BM35" s="601"/>
      <c r="BN35" s="601"/>
      <c r="BO35" s="601"/>
      <c r="BP35" s="601"/>
      <c r="BQ35" s="601"/>
      <c r="BR35" s="601"/>
      <c r="BS35" s="601"/>
      <c r="BT35" s="601"/>
      <c r="BU35" s="601"/>
      <c r="BV35" s="178"/>
      <c r="BW35" s="600">
        <f t="shared" ref="BW35:BW43" si="2">
IF(BY35="","",BW34+1)</f>
        <v>
9</v>
      </c>
      <c r="BX35" s="600"/>
      <c r="BY35" s="601" t="str">
        <f>
IF('各会計、関係団体の財政状況及び健全化判断比率'!B69="","",'各会計、関係団体の財政状況及び健全化判断比率'!B69)</f>
        <v>
茨城県市町村総合事務組合　県民交通災害共済事業特別会計</v>
      </c>
      <c r="BZ35" s="601"/>
      <c r="CA35" s="601"/>
      <c r="CB35" s="601"/>
      <c r="CC35" s="601"/>
      <c r="CD35" s="601"/>
      <c r="CE35" s="601"/>
      <c r="CF35" s="601"/>
      <c r="CG35" s="601"/>
      <c r="CH35" s="601"/>
      <c r="CI35" s="601"/>
      <c r="CJ35" s="601"/>
      <c r="CK35" s="601"/>
      <c r="CL35" s="601"/>
      <c r="CM35" s="601"/>
      <c r="CN35" s="178"/>
      <c r="CO35" s="600" t="str">
        <f t="shared" ref="CO35:CO43" si="3">
IF(CQ35="","",CO34+1)</f>
        <v/>
      </c>
      <c r="CP35" s="600"/>
      <c r="CQ35" s="601" t="str">
        <f>
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
IF('各会計、関係団体の財政状況及び健全化判断比率'!BR8="","",'各会計、関係団体の財政状況及び健全化判断比率'!BR8)</f>
        <v/>
      </c>
      <c r="DH35" s="602"/>
      <c r="DI35" s="205"/>
    </row>
    <row r="36" spans="1:113" ht="32.25" customHeight="1" x14ac:dyDescent="0.2">
      <c r="A36" s="178"/>
      <c r="B36" s="202"/>
      <c r="C36" s="600" t="str">
        <f>
IF(E36="","",C35+1)</f>
        <v/>
      </c>
      <c r="D36" s="600"/>
      <c r="E36" s="601" t="str">
        <f>
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
IF(W36="","",U35+1)</f>
        <v>
4</v>
      </c>
      <c r="V36" s="600"/>
      <c r="W36" s="601" t="str">
        <f>
IF('各会計、関係団体の財政状況及び健全化判断比率'!B30="","",'各会計、関係団体の財政状況及び健全化判断比率'!B30)</f>
        <v>
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
10</v>
      </c>
      <c r="BX36" s="600"/>
      <c r="BY36" s="601" t="str">
        <f>
IF('各会計、関係団体の財政状況及び健全化判断比率'!B70="","",'各会計、関係団体の財政状況及び健全化判断比率'!B70)</f>
        <v>
茨城租税債権管理機構　一般会計</v>
      </c>
      <c r="BZ36" s="601"/>
      <c r="CA36" s="601"/>
      <c r="CB36" s="601"/>
      <c r="CC36" s="601"/>
      <c r="CD36" s="601"/>
      <c r="CE36" s="601"/>
      <c r="CF36" s="601"/>
      <c r="CG36" s="601"/>
      <c r="CH36" s="601"/>
      <c r="CI36" s="601"/>
      <c r="CJ36" s="601"/>
      <c r="CK36" s="601"/>
      <c r="CL36" s="601"/>
      <c r="CM36" s="601"/>
      <c r="CN36" s="178"/>
      <c r="CO36" s="600" t="str">
        <f t="shared" si="3"/>
        <v/>
      </c>
      <c r="CP36" s="600"/>
      <c r="CQ36" s="601" t="str">
        <f>
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
IF('各会計、関係団体の財政状況及び健全化判断比率'!BR9="","",'各会計、関係団体の財政状況及び健全化判断比率'!BR9)</f>
        <v/>
      </c>
      <c r="DH36" s="602"/>
      <c r="DI36" s="205"/>
    </row>
    <row r="37" spans="1:113" ht="32.25" customHeight="1" x14ac:dyDescent="0.2">
      <c r="A37" s="178"/>
      <c r="B37" s="202"/>
      <c r="C37" s="600" t="str">
        <f>
IF(E37="","",C36+1)</f>
        <v/>
      </c>
      <c r="D37" s="600"/>
      <c r="E37" s="601" t="str">
        <f>
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
5</v>
      </c>
      <c r="V37" s="600"/>
      <c r="W37" s="601" t="str">
        <f>
IF('各会計、関係団体の財政状況及び健全化判断比率'!B31="","",'各会計、関係団体の財政状況及び健全化判断比率'!B31)</f>
        <v>
介護サービス事業特別会計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
11</v>
      </c>
      <c r="BX37" s="600"/>
      <c r="BY37" s="601" t="str">
        <f>
IF('各会計、関係団体の財政状況及び健全化判断比率'!B71="","",'各会計、関係団体の財政状況及び健全化判断比率'!B71)</f>
        <v>
茨城県後期高齢者医療広域連合　一般会計</v>
      </c>
      <c r="BZ37" s="601"/>
      <c r="CA37" s="601"/>
      <c r="CB37" s="601"/>
      <c r="CC37" s="601"/>
      <c r="CD37" s="601"/>
      <c r="CE37" s="601"/>
      <c r="CF37" s="601"/>
      <c r="CG37" s="601"/>
      <c r="CH37" s="601"/>
      <c r="CI37" s="601"/>
      <c r="CJ37" s="601"/>
      <c r="CK37" s="601"/>
      <c r="CL37" s="601"/>
      <c r="CM37" s="601"/>
      <c r="CN37" s="178"/>
      <c r="CO37" s="600" t="str">
        <f t="shared" si="3"/>
        <v/>
      </c>
      <c r="CP37" s="600"/>
      <c r="CQ37" s="601" t="str">
        <f>
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
IF('各会計、関係団体の財政状況及び健全化判断比率'!BR10="","",'各会計、関係団体の財政状況及び健全化判断比率'!BR10)</f>
        <v/>
      </c>
      <c r="DH37" s="602"/>
      <c r="DI37" s="205"/>
    </row>
    <row r="38" spans="1:113" ht="32.25" customHeight="1" x14ac:dyDescent="0.2">
      <c r="A38" s="178"/>
      <c r="B38" s="202"/>
      <c r="C38" s="600" t="str">
        <f t="shared" ref="C38:C43" si="5">
IF(E38="","",C37+1)</f>
        <v/>
      </c>
      <c r="D38" s="600"/>
      <c r="E38" s="601" t="str">
        <f>
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
12</v>
      </c>
      <c r="BX38" s="600"/>
      <c r="BY38" s="601" t="str">
        <f>
IF('各会計、関係団体の財政状況及び健全化判断比率'!B72="","",'各会計、関係団体の財政状況及び健全化判断比率'!B72)</f>
        <v>
茨城県後期高齢者医療広域連合　後期高齢医療特別会計</v>
      </c>
      <c r="BZ38" s="601"/>
      <c r="CA38" s="601"/>
      <c r="CB38" s="601"/>
      <c r="CC38" s="601"/>
      <c r="CD38" s="601"/>
      <c r="CE38" s="601"/>
      <c r="CF38" s="601"/>
      <c r="CG38" s="601"/>
      <c r="CH38" s="601"/>
      <c r="CI38" s="601"/>
      <c r="CJ38" s="601"/>
      <c r="CK38" s="601"/>
      <c r="CL38" s="601"/>
      <c r="CM38" s="601"/>
      <c r="CN38" s="178"/>
      <c r="CO38" s="600" t="str">
        <f t="shared" si="3"/>
        <v/>
      </c>
      <c r="CP38" s="600"/>
      <c r="CQ38" s="601" t="str">
        <f>
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
IF('各会計、関係団体の財政状況及び健全化判断比率'!BR11="","",'各会計、関係団体の財政状況及び健全化判断比率'!BR11)</f>
        <v/>
      </c>
      <c r="DH38" s="602"/>
      <c r="DI38" s="205"/>
    </row>
    <row r="39" spans="1:113" ht="32.25" customHeight="1" x14ac:dyDescent="0.2">
      <c r="A39" s="178"/>
      <c r="B39" s="202"/>
      <c r="C39" s="600" t="str">
        <f t="shared" si="5"/>
        <v/>
      </c>
      <c r="D39" s="600"/>
      <c r="E39" s="601" t="str">
        <f>
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
13</v>
      </c>
      <c r="BX39" s="600"/>
      <c r="BY39" s="601" t="str">
        <f>
IF('各会計、関係団体の財政状況及び健全化判断比率'!B73="","",'各会計、関係団体の財政状況及び健全化判断比率'!B73)</f>
        <v>
常総衛生組合　一般会計</v>
      </c>
      <c r="BZ39" s="601"/>
      <c r="CA39" s="601"/>
      <c r="CB39" s="601"/>
      <c r="CC39" s="601"/>
      <c r="CD39" s="601"/>
      <c r="CE39" s="601"/>
      <c r="CF39" s="601"/>
      <c r="CG39" s="601"/>
      <c r="CH39" s="601"/>
      <c r="CI39" s="601"/>
      <c r="CJ39" s="601"/>
      <c r="CK39" s="601"/>
      <c r="CL39" s="601"/>
      <c r="CM39" s="601"/>
      <c r="CN39" s="178"/>
      <c r="CO39" s="600" t="str">
        <f t="shared" si="3"/>
        <v/>
      </c>
      <c r="CP39" s="600"/>
      <c r="CQ39" s="601" t="str">
        <f>
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
IF('各会計、関係団体の財政状況及び健全化判断比率'!BR12="","",'各会計、関係団体の財政状況及び健全化判断比率'!BR12)</f>
        <v/>
      </c>
      <c r="DH39" s="602"/>
      <c r="DI39" s="205"/>
    </row>
    <row r="40" spans="1:113" ht="32.25" customHeight="1" x14ac:dyDescent="0.2">
      <c r="A40" s="178"/>
      <c r="B40" s="202"/>
      <c r="C40" s="600" t="str">
        <f t="shared" si="5"/>
        <v/>
      </c>
      <c r="D40" s="600"/>
      <c r="E40" s="601" t="str">
        <f>
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
14</v>
      </c>
      <c r="BX40" s="600"/>
      <c r="BY40" s="601" t="str">
        <f>
IF('各会計、関係団体の財政状況及び健全化判断比率'!B74="","",'各会計、関係団体の財政状況及び健全化判断比率'!B74)</f>
        <v>
常総地方広域市町村圏事務組合　一般会計</v>
      </c>
      <c r="BZ40" s="601"/>
      <c r="CA40" s="601"/>
      <c r="CB40" s="601"/>
      <c r="CC40" s="601"/>
      <c r="CD40" s="601"/>
      <c r="CE40" s="601"/>
      <c r="CF40" s="601"/>
      <c r="CG40" s="601"/>
      <c r="CH40" s="601"/>
      <c r="CI40" s="601"/>
      <c r="CJ40" s="601"/>
      <c r="CK40" s="601"/>
      <c r="CL40" s="601"/>
      <c r="CM40" s="601"/>
      <c r="CN40" s="178"/>
      <c r="CO40" s="600" t="str">
        <f t="shared" si="3"/>
        <v/>
      </c>
      <c r="CP40" s="600"/>
      <c r="CQ40" s="601" t="str">
        <f>
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
IF('各会計、関係団体の財政状況及び健全化判断比率'!BR13="","",'各会計、関係団体の財政状況及び健全化判断比率'!BR13)</f>
        <v/>
      </c>
      <c r="DH40" s="602"/>
      <c r="DI40" s="205"/>
    </row>
    <row r="41" spans="1:113" ht="32.25" customHeight="1" x14ac:dyDescent="0.2">
      <c r="A41" s="178"/>
      <c r="B41" s="202"/>
      <c r="C41" s="600" t="str">
        <f t="shared" si="5"/>
        <v/>
      </c>
      <c r="D41" s="600"/>
      <c r="E41" s="601" t="str">
        <f>
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
15</v>
      </c>
      <c r="BX41" s="600"/>
      <c r="BY41" s="601" t="str">
        <f>
IF('各会計、関係団体の財政状況及び健全化判断比率'!B75="","",'各会計、関係団体の財政状況及び健全化判断比率'!B75)</f>
        <v>
茨城西南地方広域市町村圏事務組合　一般会計</v>
      </c>
      <c r="BZ41" s="601"/>
      <c r="CA41" s="601"/>
      <c r="CB41" s="601"/>
      <c r="CC41" s="601"/>
      <c r="CD41" s="601"/>
      <c r="CE41" s="601"/>
      <c r="CF41" s="601"/>
      <c r="CG41" s="601"/>
      <c r="CH41" s="601"/>
      <c r="CI41" s="601"/>
      <c r="CJ41" s="601"/>
      <c r="CK41" s="601"/>
      <c r="CL41" s="601"/>
      <c r="CM41" s="601"/>
      <c r="CN41" s="178"/>
      <c r="CO41" s="600" t="str">
        <f t="shared" si="3"/>
        <v/>
      </c>
      <c r="CP41" s="600"/>
      <c r="CQ41" s="601" t="str">
        <f>
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
IF('各会計、関係団体の財政状況及び健全化判断比率'!BR14="","",'各会計、関係団体の財政状況及び健全化判断比率'!BR14)</f>
        <v/>
      </c>
      <c r="DH41" s="602"/>
      <c r="DI41" s="205"/>
    </row>
    <row r="42" spans="1:113" ht="32.25" customHeight="1" x14ac:dyDescent="0.2">
      <c r="B42" s="202"/>
      <c r="C42" s="600" t="str">
        <f t="shared" si="5"/>
        <v/>
      </c>
      <c r="D42" s="600"/>
      <c r="E42" s="601" t="str">
        <f>
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
16</v>
      </c>
      <c r="BX42" s="600"/>
      <c r="BY42" s="601" t="str">
        <f>
IF('各会計、関係団体の財政状況及び健全化判断比率'!B76="","",'各会計、関係団体の財政状況及び健全化判断比率'!B76)</f>
        <v>
茨城西南地方広域市町村圏事務組合　利根老人ホーム事業特別会計</v>
      </c>
      <c r="BZ42" s="601"/>
      <c r="CA42" s="601"/>
      <c r="CB42" s="601"/>
      <c r="CC42" s="601"/>
      <c r="CD42" s="601"/>
      <c r="CE42" s="601"/>
      <c r="CF42" s="601"/>
      <c r="CG42" s="601"/>
      <c r="CH42" s="601"/>
      <c r="CI42" s="601"/>
      <c r="CJ42" s="601"/>
      <c r="CK42" s="601"/>
      <c r="CL42" s="601"/>
      <c r="CM42" s="601"/>
      <c r="CN42" s="178"/>
      <c r="CO42" s="600" t="str">
        <f t="shared" si="3"/>
        <v/>
      </c>
      <c r="CP42" s="600"/>
      <c r="CQ42" s="601" t="str">
        <f>
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
IF('各会計、関係団体の財政状況及び健全化判断比率'!BR15="","",'各会計、関係団体の財政状況及び健全化判断比率'!BR15)</f>
        <v/>
      </c>
      <c r="DH42" s="602"/>
      <c r="DI42" s="205"/>
    </row>
    <row r="43" spans="1:113" ht="32.25" customHeight="1" x14ac:dyDescent="0.2">
      <c r="B43" s="202"/>
      <c r="C43" s="600" t="str">
        <f t="shared" si="5"/>
        <v/>
      </c>
      <c r="D43" s="600"/>
      <c r="E43" s="601" t="str">
        <f>
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
17</v>
      </c>
      <c r="BX43" s="600"/>
      <c r="BY43" s="601" t="str">
        <f>
IF('各会計、関係団体の財政状況及び健全化判断比率'!B77="","",'各会計、関係団体の財政状況及び健全化判断比率'!B77)</f>
        <v>
茨城西南広域市町村圏事務組合　特殊湛水防除事業特別会計</v>
      </c>
      <c r="BZ43" s="601"/>
      <c r="CA43" s="601"/>
      <c r="CB43" s="601"/>
      <c r="CC43" s="601"/>
      <c r="CD43" s="601"/>
      <c r="CE43" s="601"/>
      <c r="CF43" s="601"/>
      <c r="CG43" s="601"/>
      <c r="CH43" s="601"/>
      <c r="CI43" s="601"/>
      <c r="CJ43" s="601"/>
      <c r="CK43" s="601"/>
      <c r="CL43" s="601"/>
      <c r="CM43" s="601"/>
      <c r="CN43" s="178"/>
      <c r="CO43" s="600" t="str">
        <f t="shared" si="3"/>
        <v/>
      </c>
      <c r="CP43" s="600"/>
      <c r="CQ43" s="601" t="str">
        <f>
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
IF('各会計、関係団体の財政状況及び健全化判断比率'!BR16="","",'各会計、関係団体の財政状況及び健全化判断比率'!BR16)</f>
        <v/>
      </c>
      <c r="DH43" s="602"/>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
211</v>
      </c>
      <c r="E46" s="603" t="s">
        <v>
212</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2">
      <c r="E47" s="603" t="s">
        <v>
213</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2">
      <c r="E48" s="603" t="s">
        <v>
214</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2">
      <c r="E49" s="604" t="s">
        <v>
215</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2">
      <c r="E50" s="603" t="s">
        <v>
216</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2">
      <c r="E51" s="603" t="s">
        <v>
217</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2">
      <c r="E52" s="603" t="s">
        <v>
218</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2">
      <c r="E53" s="177" t="s">
        <v>
609</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16" workbookViewId="0">
      <selection activeCell="AL19" sqref="AL19:AO19"/>
    </sheetView>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
219</v>
      </c>
      <c r="DI1" s="606"/>
      <c r="DJ1" s="606"/>
      <c r="DK1" s="606"/>
      <c r="DL1" s="606"/>
      <c r="DM1" s="606"/>
      <c r="DN1" s="607"/>
      <c r="DO1" s="212"/>
      <c r="DP1" s="605" t="s">
        <v>
220</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2">
      <c r="B2" s="213" t="s">
        <v>
221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8" t="s">
        <v>
222</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
223</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
224</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2">
      <c r="B4" s="608" t="s">
        <v>
1</v>
      </c>
      <c r="C4" s="609"/>
      <c r="D4" s="609"/>
      <c r="E4" s="609"/>
      <c r="F4" s="609"/>
      <c r="G4" s="609"/>
      <c r="H4" s="609"/>
      <c r="I4" s="609"/>
      <c r="J4" s="609"/>
      <c r="K4" s="609"/>
      <c r="L4" s="609"/>
      <c r="M4" s="609"/>
      <c r="N4" s="609"/>
      <c r="O4" s="609"/>
      <c r="P4" s="609"/>
      <c r="Q4" s="610"/>
      <c r="R4" s="608" t="s">
        <v>
225</v>
      </c>
      <c r="S4" s="609"/>
      <c r="T4" s="609"/>
      <c r="U4" s="609"/>
      <c r="V4" s="609"/>
      <c r="W4" s="609"/>
      <c r="X4" s="609"/>
      <c r="Y4" s="610"/>
      <c r="Z4" s="608" t="s">
        <v>
226</v>
      </c>
      <c r="AA4" s="609"/>
      <c r="AB4" s="609"/>
      <c r="AC4" s="610"/>
      <c r="AD4" s="608" t="s">
        <v>
227</v>
      </c>
      <c r="AE4" s="609"/>
      <c r="AF4" s="609"/>
      <c r="AG4" s="609"/>
      <c r="AH4" s="609"/>
      <c r="AI4" s="609"/>
      <c r="AJ4" s="609"/>
      <c r="AK4" s="610"/>
      <c r="AL4" s="608" t="s">
        <v>
226</v>
      </c>
      <c r="AM4" s="609"/>
      <c r="AN4" s="609"/>
      <c r="AO4" s="610"/>
      <c r="AP4" s="614" t="s">
        <v>
228</v>
      </c>
      <c r="AQ4" s="614"/>
      <c r="AR4" s="614"/>
      <c r="AS4" s="614"/>
      <c r="AT4" s="614"/>
      <c r="AU4" s="614"/>
      <c r="AV4" s="614"/>
      <c r="AW4" s="614"/>
      <c r="AX4" s="614"/>
      <c r="AY4" s="614"/>
      <c r="AZ4" s="614"/>
      <c r="BA4" s="614"/>
      <c r="BB4" s="614"/>
      <c r="BC4" s="614"/>
      <c r="BD4" s="614"/>
      <c r="BE4" s="614"/>
      <c r="BF4" s="614"/>
      <c r="BG4" s="614" t="s">
        <v>
229</v>
      </c>
      <c r="BH4" s="614"/>
      <c r="BI4" s="614"/>
      <c r="BJ4" s="614"/>
      <c r="BK4" s="614"/>
      <c r="BL4" s="614"/>
      <c r="BM4" s="614"/>
      <c r="BN4" s="614"/>
      <c r="BO4" s="614" t="s">
        <v>
226</v>
      </c>
      <c r="BP4" s="614"/>
      <c r="BQ4" s="614"/>
      <c r="BR4" s="614"/>
      <c r="BS4" s="614" t="s">
        <v>
230</v>
      </c>
      <c r="BT4" s="614"/>
      <c r="BU4" s="614"/>
      <c r="BV4" s="614"/>
      <c r="BW4" s="614"/>
      <c r="BX4" s="614"/>
      <c r="BY4" s="614"/>
      <c r="BZ4" s="614"/>
      <c r="CA4" s="614"/>
      <c r="CB4" s="614"/>
      <c r="CD4" s="611" t="s">
        <v>
231</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2" customFormat="1" ht="11.25" customHeight="1" x14ac:dyDescent="0.2">
      <c r="B5" s="615" t="s">
        <v>
232</v>
      </c>
      <c r="C5" s="616"/>
      <c r="D5" s="616"/>
      <c r="E5" s="616"/>
      <c r="F5" s="616"/>
      <c r="G5" s="616"/>
      <c r="H5" s="616"/>
      <c r="I5" s="616"/>
      <c r="J5" s="616"/>
      <c r="K5" s="616"/>
      <c r="L5" s="616"/>
      <c r="M5" s="616"/>
      <c r="N5" s="616"/>
      <c r="O5" s="616"/>
      <c r="P5" s="616"/>
      <c r="Q5" s="617"/>
      <c r="R5" s="618">
        <v>
9337241</v>
      </c>
      <c r="S5" s="619"/>
      <c r="T5" s="619"/>
      <c r="U5" s="619"/>
      <c r="V5" s="619"/>
      <c r="W5" s="619"/>
      <c r="X5" s="619"/>
      <c r="Y5" s="620"/>
      <c r="Z5" s="621">
        <v>
33.299999999999997</v>
      </c>
      <c r="AA5" s="621"/>
      <c r="AB5" s="621"/>
      <c r="AC5" s="621"/>
      <c r="AD5" s="622">
        <v>
9337118</v>
      </c>
      <c r="AE5" s="622"/>
      <c r="AF5" s="622"/>
      <c r="AG5" s="622"/>
      <c r="AH5" s="622"/>
      <c r="AI5" s="622"/>
      <c r="AJ5" s="622"/>
      <c r="AK5" s="622"/>
      <c r="AL5" s="623">
        <v>
58.9</v>
      </c>
      <c r="AM5" s="624"/>
      <c r="AN5" s="624"/>
      <c r="AO5" s="625"/>
      <c r="AP5" s="615" t="s">
        <v>
233</v>
      </c>
      <c r="AQ5" s="616"/>
      <c r="AR5" s="616"/>
      <c r="AS5" s="616"/>
      <c r="AT5" s="616"/>
      <c r="AU5" s="616"/>
      <c r="AV5" s="616"/>
      <c r="AW5" s="616"/>
      <c r="AX5" s="616"/>
      <c r="AY5" s="616"/>
      <c r="AZ5" s="616"/>
      <c r="BA5" s="616"/>
      <c r="BB5" s="616"/>
      <c r="BC5" s="616"/>
      <c r="BD5" s="616"/>
      <c r="BE5" s="616"/>
      <c r="BF5" s="617"/>
      <c r="BG5" s="629">
        <v>
9337118</v>
      </c>
      <c r="BH5" s="630"/>
      <c r="BI5" s="630"/>
      <c r="BJ5" s="630"/>
      <c r="BK5" s="630"/>
      <c r="BL5" s="630"/>
      <c r="BM5" s="630"/>
      <c r="BN5" s="631"/>
      <c r="BO5" s="632">
        <v>
100</v>
      </c>
      <c r="BP5" s="632"/>
      <c r="BQ5" s="632"/>
      <c r="BR5" s="632"/>
      <c r="BS5" s="633">
        <v>
226117</v>
      </c>
      <c r="BT5" s="633"/>
      <c r="BU5" s="633"/>
      <c r="BV5" s="633"/>
      <c r="BW5" s="633"/>
      <c r="BX5" s="633"/>
      <c r="BY5" s="633"/>
      <c r="BZ5" s="633"/>
      <c r="CA5" s="633"/>
      <c r="CB5" s="637"/>
      <c r="CD5" s="611" t="s">
        <v>
228</v>
      </c>
      <c r="CE5" s="612"/>
      <c r="CF5" s="612"/>
      <c r="CG5" s="612"/>
      <c r="CH5" s="612"/>
      <c r="CI5" s="612"/>
      <c r="CJ5" s="612"/>
      <c r="CK5" s="612"/>
      <c r="CL5" s="612"/>
      <c r="CM5" s="612"/>
      <c r="CN5" s="612"/>
      <c r="CO5" s="612"/>
      <c r="CP5" s="612"/>
      <c r="CQ5" s="613"/>
      <c r="CR5" s="611" t="s">
        <v>
234</v>
      </c>
      <c r="CS5" s="612"/>
      <c r="CT5" s="612"/>
      <c r="CU5" s="612"/>
      <c r="CV5" s="612"/>
      <c r="CW5" s="612"/>
      <c r="CX5" s="612"/>
      <c r="CY5" s="613"/>
      <c r="CZ5" s="611" t="s">
        <v>
226</v>
      </c>
      <c r="DA5" s="612"/>
      <c r="DB5" s="612"/>
      <c r="DC5" s="613"/>
      <c r="DD5" s="611" t="s">
        <v>
235</v>
      </c>
      <c r="DE5" s="612"/>
      <c r="DF5" s="612"/>
      <c r="DG5" s="612"/>
      <c r="DH5" s="612"/>
      <c r="DI5" s="612"/>
      <c r="DJ5" s="612"/>
      <c r="DK5" s="612"/>
      <c r="DL5" s="612"/>
      <c r="DM5" s="612"/>
      <c r="DN5" s="612"/>
      <c r="DO5" s="612"/>
      <c r="DP5" s="613"/>
      <c r="DQ5" s="611" t="s">
        <v>
236</v>
      </c>
      <c r="DR5" s="612"/>
      <c r="DS5" s="612"/>
      <c r="DT5" s="612"/>
      <c r="DU5" s="612"/>
      <c r="DV5" s="612"/>
      <c r="DW5" s="612"/>
      <c r="DX5" s="612"/>
      <c r="DY5" s="612"/>
      <c r="DZ5" s="612"/>
      <c r="EA5" s="612"/>
      <c r="EB5" s="612"/>
      <c r="EC5" s="613"/>
    </row>
    <row r="6" spans="2:143" ht="11.25" customHeight="1" x14ac:dyDescent="0.2">
      <c r="B6" s="626" t="s">
        <v>
237</v>
      </c>
      <c r="C6" s="627"/>
      <c r="D6" s="627"/>
      <c r="E6" s="627"/>
      <c r="F6" s="627"/>
      <c r="G6" s="627"/>
      <c r="H6" s="627"/>
      <c r="I6" s="627"/>
      <c r="J6" s="627"/>
      <c r="K6" s="627"/>
      <c r="L6" s="627"/>
      <c r="M6" s="627"/>
      <c r="N6" s="627"/>
      <c r="O6" s="627"/>
      <c r="P6" s="627"/>
      <c r="Q6" s="628"/>
      <c r="R6" s="629">
        <v>
331794</v>
      </c>
      <c r="S6" s="630"/>
      <c r="T6" s="630"/>
      <c r="U6" s="630"/>
      <c r="V6" s="630"/>
      <c r="W6" s="630"/>
      <c r="X6" s="630"/>
      <c r="Y6" s="631"/>
      <c r="Z6" s="632">
        <v>
1.2</v>
      </c>
      <c r="AA6" s="632"/>
      <c r="AB6" s="632"/>
      <c r="AC6" s="632"/>
      <c r="AD6" s="633">
        <v>
331794</v>
      </c>
      <c r="AE6" s="633"/>
      <c r="AF6" s="633"/>
      <c r="AG6" s="633"/>
      <c r="AH6" s="633"/>
      <c r="AI6" s="633"/>
      <c r="AJ6" s="633"/>
      <c r="AK6" s="633"/>
      <c r="AL6" s="634">
        <v>
2.1</v>
      </c>
      <c r="AM6" s="635"/>
      <c r="AN6" s="635"/>
      <c r="AO6" s="636"/>
      <c r="AP6" s="626" t="s">
        <v>
238</v>
      </c>
      <c r="AQ6" s="627"/>
      <c r="AR6" s="627"/>
      <c r="AS6" s="627"/>
      <c r="AT6" s="627"/>
      <c r="AU6" s="627"/>
      <c r="AV6" s="627"/>
      <c r="AW6" s="627"/>
      <c r="AX6" s="627"/>
      <c r="AY6" s="627"/>
      <c r="AZ6" s="627"/>
      <c r="BA6" s="627"/>
      <c r="BB6" s="627"/>
      <c r="BC6" s="627"/>
      <c r="BD6" s="627"/>
      <c r="BE6" s="627"/>
      <c r="BF6" s="628"/>
      <c r="BG6" s="629">
        <v>
9337118</v>
      </c>
      <c r="BH6" s="630"/>
      <c r="BI6" s="630"/>
      <c r="BJ6" s="630"/>
      <c r="BK6" s="630"/>
      <c r="BL6" s="630"/>
      <c r="BM6" s="630"/>
      <c r="BN6" s="631"/>
      <c r="BO6" s="632">
        <v>
100</v>
      </c>
      <c r="BP6" s="632"/>
      <c r="BQ6" s="632"/>
      <c r="BR6" s="632"/>
      <c r="BS6" s="633">
        <v>
226117</v>
      </c>
      <c r="BT6" s="633"/>
      <c r="BU6" s="633"/>
      <c r="BV6" s="633"/>
      <c r="BW6" s="633"/>
      <c r="BX6" s="633"/>
      <c r="BY6" s="633"/>
      <c r="BZ6" s="633"/>
      <c r="CA6" s="633"/>
      <c r="CB6" s="637"/>
      <c r="CD6" s="640" t="s">
        <v>
239</v>
      </c>
      <c r="CE6" s="641"/>
      <c r="CF6" s="641"/>
      <c r="CG6" s="641"/>
      <c r="CH6" s="641"/>
      <c r="CI6" s="641"/>
      <c r="CJ6" s="641"/>
      <c r="CK6" s="641"/>
      <c r="CL6" s="641"/>
      <c r="CM6" s="641"/>
      <c r="CN6" s="641"/>
      <c r="CO6" s="641"/>
      <c r="CP6" s="641"/>
      <c r="CQ6" s="642"/>
      <c r="CR6" s="629">
        <v>
239271</v>
      </c>
      <c r="CS6" s="630"/>
      <c r="CT6" s="630"/>
      <c r="CU6" s="630"/>
      <c r="CV6" s="630"/>
      <c r="CW6" s="630"/>
      <c r="CX6" s="630"/>
      <c r="CY6" s="631"/>
      <c r="CZ6" s="623">
        <v>
0.9</v>
      </c>
      <c r="DA6" s="624"/>
      <c r="DB6" s="624"/>
      <c r="DC6" s="643"/>
      <c r="DD6" s="638">
        <v>
298</v>
      </c>
      <c r="DE6" s="630"/>
      <c r="DF6" s="630"/>
      <c r="DG6" s="630"/>
      <c r="DH6" s="630"/>
      <c r="DI6" s="630"/>
      <c r="DJ6" s="630"/>
      <c r="DK6" s="630"/>
      <c r="DL6" s="630"/>
      <c r="DM6" s="630"/>
      <c r="DN6" s="630"/>
      <c r="DO6" s="630"/>
      <c r="DP6" s="631"/>
      <c r="DQ6" s="638">
        <v>
239271</v>
      </c>
      <c r="DR6" s="630"/>
      <c r="DS6" s="630"/>
      <c r="DT6" s="630"/>
      <c r="DU6" s="630"/>
      <c r="DV6" s="630"/>
      <c r="DW6" s="630"/>
      <c r="DX6" s="630"/>
      <c r="DY6" s="630"/>
      <c r="DZ6" s="630"/>
      <c r="EA6" s="630"/>
      <c r="EB6" s="630"/>
      <c r="EC6" s="639"/>
    </row>
    <row r="7" spans="2:143" ht="11.25" customHeight="1" x14ac:dyDescent="0.2">
      <c r="B7" s="626" t="s">
        <v>
240</v>
      </c>
      <c r="C7" s="627"/>
      <c r="D7" s="627"/>
      <c r="E7" s="627"/>
      <c r="F7" s="627"/>
      <c r="G7" s="627"/>
      <c r="H7" s="627"/>
      <c r="I7" s="627"/>
      <c r="J7" s="627"/>
      <c r="K7" s="627"/>
      <c r="L7" s="627"/>
      <c r="M7" s="627"/>
      <c r="N7" s="627"/>
      <c r="O7" s="627"/>
      <c r="P7" s="627"/>
      <c r="Q7" s="628"/>
      <c r="R7" s="629">
        <v>
4546</v>
      </c>
      <c r="S7" s="630"/>
      <c r="T7" s="630"/>
      <c r="U7" s="630"/>
      <c r="V7" s="630"/>
      <c r="W7" s="630"/>
      <c r="X7" s="630"/>
      <c r="Y7" s="631"/>
      <c r="Z7" s="632">
        <v>
0</v>
      </c>
      <c r="AA7" s="632"/>
      <c r="AB7" s="632"/>
      <c r="AC7" s="632"/>
      <c r="AD7" s="633">
        <v>
4546</v>
      </c>
      <c r="AE7" s="633"/>
      <c r="AF7" s="633"/>
      <c r="AG7" s="633"/>
      <c r="AH7" s="633"/>
      <c r="AI7" s="633"/>
      <c r="AJ7" s="633"/>
      <c r="AK7" s="633"/>
      <c r="AL7" s="634">
        <v>
0</v>
      </c>
      <c r="AM7" s="635"/>
      <c r="AN7" s="635"/>
      <c r="AO7" s="636"/>
      <c r="AP7" s="626" t="s">
        <v>
241</v>
      </c>
      <c r="AQ7" s="627"/>
      <c r="AR7" s="627"/>
      <c r="AS7" s="627"/>
      <c r="AT7" s="627"/>
      <c r="AU7" s="627"/>
      <c r="AV7" s="627"/>
      <c r="AW7" s="627"/>
      <c r="AX7" s="627"/>
      <c r="AY7" s="627"/>
      <c r="AZ7" s="627"/>
      <c r="BA7" s="627"/>
      <c r="BB7" s="627"/>
      <c r="BC7" s="627"/>
      <c r="BD7" s="627"/>
      <c r="BE7" s="627"/>
      <c r="BF7" s="628"/>
      <c r="BG7" s="629">
        <v>
3957279</v>
      </c>
      <c r="BH7" s="630"/>
      <c r="BI7" s="630"/>
      <c r="BJ7" s="630"/>
      <c r="BK7" s="630"/>
      <c r="BL7" s="630"/>
      <c r="BM7" s="630"/>
      <c r="BN7" s="631"/>
      <c r="BO7" s="632">
        <v>
42.4</v>
      </c>
      <c r="BP7" s="632"/>
      <c r="BQ7" s="632"/>
      <c r="BR7" s="632"/>
      <c r="BS7" s="633">
        <v>
226117</v>
      </c>
      <c r="BT7" s="633"/>
      <c r="BU7" s="633"/>
      <c r="BV7" s="633"/>
      <c r="BW7" s="633"/>
      <c r="BX7" s="633"/>
      <c r="BY7" s="633"/>
      <c r="BZ7" s="633"/>
      <c r="CA7" s="633"/>
      <c r="CB7" s="637"/>
      <c r="CD7" s="644" t="s">
        <v>
242</v>
      </c>
      <c r="CE7" s="645"/>
      <c r="CF7" s="645"/>
      <c r="CG7" s="645"/>
      <c r="CH7" s="645"/>
      <c r="CI7" s="645"/>
      <c r="CJ7" s="645"/>
      <c r="CK7" s="645"/>
      <c r="CL7" s="645"/>
      <c r="CM7" s="645"/>
      <c r="CN7" s="645"/>
      <c r="CO7" s="645"/>
      <c r="CP7" s="645"/>
      <c r="CQ7" s="646"/>
      <c r="CR7" s="629">
        <v>
4268470</v>
      </c>
      <c r="CS7" s="630"/>
      <c r="CT7" s="630"/>
      <c r="CU7" s="630"/>
      <c r="CV7" s="630"/>
      <c r="CW7" s="630"/>
      <c r="CX7" s="630"/>
      <c r="CY7" s="631"/>
      <c r="CZ7" s="632">
        <v>
16</v>
      </c>
      <c r="DA7" s="632"/>
      <c r="DB7" s="632"/>
      <c r="DC7" s="632"/>
      <c r="DD7" s="638">
        <v>
51662</v>
      </c>
      <c r="DE7" s="630"/>
      <c r="DF7" s="630"/>
      <c r="DG7" s="630"/>
      <c r="DH7" s="630"/>
      <c r="DI7" s="630"/>
      <c r="DJ7" s="630"/>
      <c r="DK7" s="630"/>
      <c r="DL7" s="630"/>
      <c r="DM7" s="630"/>
      <c r="DN7" s="630"/>
      <c r="DO7" s="630"/>
      <c r="DP7" s="631"/>
      <c r="DQ7" s="638">
        <v>
3991718</v>
      </c>
      <c r="DR7" s="630"/>
      <c r="DS7" s="630"/>
      <c r="DT7" s="630"/>
      <c r="DU7" s="630"/>
      <c r="DV7" s="630"/>
      <c r="DW7" s="630"/>
      <c r="DX7" s="630"/>
      <c r="DY7" s="630"/>
      <c r="DZ7" s="630"/>
      <c r="EA7" s="630"/>
      <c r="EB7" s="630"/>
      <c r="EC7" s="639"/>
    </row>
    <row r="8" spans="2:143" ht="11.25" customHeight="1" x14ac:dyDescent="0.2">
      <c r="B8" s="626" t="s">
        <v>
243</v>
      </c>
      <c r="C8" s="627"/>
      <c r="D8" s="627"/>
      <c r="E8" s="627"/>
      <c r="F8" s="627"/>
      <c r="G8" s="627"/>
      <c r="H8" s="627"/>
      <c r="I8" s="627"/>
      <c r="J8" s="627"/>
      <c r="K8" s="627"/>
      <c r="L8" s="627"/>
      <c r="M8" s="627"/>
      <c r="N8" s="627"/>
      <c r="O8" s="627"/>
      <c r="P8" s="627"/>
      <c r="Q8" s="628"/>
      <c r="R8" s="629">
        <v>
43586</v>
      </c>
      <c r="S8" s="630"/>
      <c r="T8" s="630"/>
      <c r="U8" s="630"/>
      <c r="V8" s="630"/>
      <c r="W8" s="630"/>
      <c r="X8" s="630"/>
      <c r="Y8" s="631"/>
      <c r="Z8" s="632">
        <v>
0.2</v>
      </c>
      <c r="AA8" s="632"/>
      <c r="AB8" s="632"/>
      <c r="AC8" s="632"/>
      <c r="AD8" s="633">
        <v>
43586</v>
      </c>
      <c r="AE8" s="633"/>
      <c r="AF8" s="633"/>
      <c r="AG8" s="633"/>
      <c r="AH8" s="633"/>
      <c r="AI8" s="633"/>
      <c r="AJ8" s="633"/>
      <c r="AK8" s="633"/>
      <c r="AL8" s="634">
        <v>
0.3</v>
      </c>
      <c r="AM8" s="635"/>
      <c r="AN8" s="635"/>
      <c r="AO8" s="636"/>
      <c r="AP8" s="626" t="s">
        <v>
244</v>
      </c>
      <c r="AQ8" s="627"/>
      <c r="AR8" s="627"/>
      <c r="AS8" s="627"/>
      <c r="AT8" s="627"/>
      <c r="AU8" s="627"/>
      <c r="AV8" s="627"/>
      <c r="AW8" s="627"/>
      <c r="AX8" s="627"/>
      <c r="AY8" s="627"/>
      <c r="AZ8" s="627"/>
      <c r="BA8" s="627"/>
      <c r="BB8" s="627"/>
      <c r="BC8" s="627"/>
      <c r="BD8" s="627"/>
      <c r="BE8" s="627"/>
      <c r="BF8" s="628"/>
      <c r="BG8" s="629">
        <v>
114435</v>
      </c>
      <c r="BH8" s="630"/>
      <c r="BI8" s="630"/>
      <c r="BJ8" s="630"/>
      <c r="BK8" s="630"/>
      <c r="BL8" s="630"/>
      <c r="BM8" s="630"/>
      <c r="BN8" s="631"/>
      <c r="BO8" s="632">
        <v>
1.2</v>
      </c>
      <c r="BP8" s="632"/>
      <c r="BQ8" s="632"/>
      <c r="BR8" s="632"/>
      <c r="BS8" s="633" t="s">
        <v>
130</v>
      </c>
      <c r="BT8" s="633"/>
      <c r="BU8" s="633"/>
      <c r="BV8" s="633"/>
      <c r="BW8" s="633"/>
      <c r="BX8" s="633"/>
      <c r="BY8" s="633"/>
      <c r="BZ8" s="633"/>
      <c r="CA8" s="633"/>
      <c r="CB8" s="637"/>
      <c r="CD8" s="644" t="s">
        <v>
245</v>
      </c>
      <c r="CE8" s="645"/>
      <c r="CF8" s="645"/>
      <c r="CG8" s="645"/>
      <c r="CH8" s="645"/>
      <c r="CI8" s="645"/>
      <c r="CJ8" s="645"/>
      <c r="CK8" s="645"/>
      <c r="CL8" s="645"/>
      <c r="CM8" s="645"/>
      <c r="CN8" s="645"/>
      <c r="CO8" s="645"/>
      <c r="CP8" s="645"/>
      <c r="CQ8" s="646"/>
      <c r="CR8" s="629">
        <v>
9725871</v>
      </c>
      <c r="CS8" s="630"/>
      <c r="CT8" s="630"/>
      <c r="CU8" s="630"/>
      <c r="CV8" s="630"/>
      <c r="CW8" s="630"/>
      <c r="CX8" s="630"/>
      <c r="CY8" s="631"/>
      <c r="CZ8" s="632">
        <v>
36.5</v>
      </c>
      <c r="DA8" s="632"/>
      <c r="DB8" s="632"/>
      <c r="DC8" s="632"/>
      <c r="DD8" s="638">
        <v>
7493</v>
      </c>
      <c r="DE8" s="630"/>
      <c r="DF8" s="630"/>
      <c r="DG8" s="630"/>
      <c r="DH8" s="630"/>
      <c r="DI8" s="630"/>
      <c r="DJ8" s="630"/>
      <c r="DK8" s="630"/>
      <c r="DL8" s="630"/>
      <c r="DM8" s="630"/>
      <c r="DN8" s="630"/>
      <c r="DO8" s="630"/>
      <c r="DP8" s="631"/>
      <c r="DQ8" s="638">
        <v>
4147472</v>
      </c>
      <c r="DR8" s="630"/>
      <c r="DS8" s="630"/>
      <c r="DT8" s="630"/>
      <c r="DU8" s="630"/>
      <c r="DV8" s="630"/>
      <c r="DW8" s="630"/>
      <c r="DX8" s="630"/>
      <c r="DY8" s="630"/>
      <c r="DZ8" s="630"/>
      <c r="EA8" s="630"/>
      <c r="EB8" s="630"/>
      <c r="EC8" s="639"/>
    </row>
    <row r="9" spans="2:143" ht="11.25" customHeight="1" x14ac:dyDescent="0.2">
      <c r="B9" s="626" t="s">
        <v>
246</v>
      </c>
      <c r="C9" s="627"/>
      <c r="D9" s="627"/>
      <c r="E9" s="627"/>
      <c r="F9" s="627"/>
      <c r="G9" s="627"/>
      <c r="H9" s="627"/>
      <c r="I9" s="627"/>
      <c r="J9" s="627"/>
      <c r="K9" s="627"/>
      <c r="L9" s="627"/>
      <c r="M9" s="627"/>
      <c r="N9" s="627"/>
      <c r="O9" s="627"/>
      <c r="P9" s="627"/>
      <c r="Q9" s="628"/>
      <c r="R9" s="629">
        <v>
52042</v>
      </c>
      <c r="S9" s="630"/>
      <c r="T9" s="630"/>
      <c r="U9" s="630"/>
      <c r="V9" s="630"/>
      <c r="W9" s="630"/>
      <c r="X9" s="630"/>
      <c r="Y9" s="631"/>
      <c r="Z9" s="632">
        <v>
0.2</v>
      </c>
      <c r="AA9" s="632"/>
      <c r="AB9" s="632"/>
      <c r="AC9" s="632"/>
      <c r="AD9" s="633">
        <v>
52042</v>
      </c>
      <c r="AE9" s="633"/>
      <c r="AF9" s="633"/>
      <c r="AG9" s="633"/>
      <c r="AH9" s="633"/>
      <c r="AI9" s="633"/>
      <c r="AJ9" s="633"/>
      <c r="AK9" s="633"/>
      <c r="AL9" s="634">
        <v>
0.3</v>
      </c>
      <c r="AM9" s="635"/>
      <c r="AN9" s="635"/>
      <c r="AO9" s="636"/>
      <c r="AP9" s="626" t="s">
        <v>
247</v>
      </c>
      <c r="AQ9" s="627"/>
      <c r="AR9" s="627"/>
      <c r="AS9" s="627"/>
      <c r="AT9" s="627"/>
      <c r="AU9" s="627"/>
      <c r="AV9" s="627"/>
      <c r="AW9" s="627"/>
      <c r="AX9" s="627"/>
      <c r="AY9" s="627"/>
      <c r="AZ9" s="627"/>
      <c r="BA9" s="627"/>
      <c r="BB9" s="627"/>
      <c r="BC9" s="627"/>
      <c r="BD9" s="627"/>
      <c r="BE9" s="627"/>
      <c r="BF9" s="628"/>
      <c r="BG9" s="629">
        <v>
2854824</v>
      </c>
      <c r="BH9" s="630"/>
      <c r="BI9" s="630"/>
      <c r="BJ9" s="630"/>
      <c r="BK9" s="630"/>
      <c r="BL9" s="630"/>
      <c r="BM9" s="630"/>
      <c r="BN9" s="631"/>
      <c r="BO9" s="632">
        <v>
30.6</v>
      </c>
      <c r="BP9" s="632"/>
      <c r="BQ9" s="632"/>
      <c r="BR9" s="632"/>
      <c r="BS9" s="633" t="s">
        <v>
130</v>
      </c>
      <c r="BT9" s="633"/>
      <c r="BU9" s="633"/>
      <c r="BV9" s="633"/>
      <c r="BW9" s="633"/>
      <c r="BX9" s="633"/>
      <c r="BY9" s="633"/>
      <c r="BZ9" s="633"/>
      <c r="CA9" s="633"/>
      <c r="CB9" s="637"/>
      <c r="CD9" s="644" t="s">
        <v>
248</v>
      </c>
      <c r="CE9" s="645"/>
      <c r="CF9" s="645"/>
      <c r="CG9" s="645"/>
      <c r="CH9" s="645"/>
      <c r="CI9" s="645"/>
      <c r="CJ9" s="645"/>
      <c r="CK9" s="645"/>
      <c r="CL9" s="645"/>
      <c r="CM9" s="645"/>
      <c r="CN9" s="645"/>
      <c r="CO9" s="645"/>
      <c r="CP9" s="645"/>
      <c r="CQ9" s="646"/>
      <c r="CR9" s="629">
        <v>
1819081</v>
      </c>
      <c r="CS9" s="630"/>
      <c r="CT9" s="630"/>
      <c r="CU9" s="630"/>
      <c r="CV9" s="630"/>
      <c r="CW9" s="630"/>
      <c r="CX9" s="630"/>
      <c r="CY9" s="631"/>
      <c r="CZ9" s="632">
        <v>
6.8</v>
      </c>
      <c r="DA9" s="632"/>
      <c r="DB9" s="632"/>
      <c r="DC9" s="632"/>
      <c r="DD9" s="638">
        <v>
34124</v>
      </c>
      <c r="DE9" s="630"/>
      <c r="DF9" s="630"/>
      <c r="DG9" s="630"/>
      <c r="DH9" s="630"/>
      <c r="DI9" s="630"/>
      <c r="DJ9" s="630"/>
      <c r="DK9" s="630"/>
      <c r="DL9" s="630"/>
      <c r="DM9" s="630"/>
      <c r="DN9" s="630"/>
      <c r="DO9" s="630"/>
      <c r="DP9" s="631"/>
      <c r="DQ9" s="638">
        <v>
1336200</v>
      </c>
      <c r="DR9" s="630"/>
      <c r="DS9" s="630"/>
      <c r="DT9" s="630"/>
      <c r="DU9" s="630"/>
      <c r="DV9" s="630"/>
      <c r="DW9" s="630"/>
      <c r="DX9" s="630"/>
      <c r="DY9" s="630"/>
      <c r="DZ9" s="630"/>
      <c r="EA9" s="630"/>
      <c r="EB9" s="630"/>
      <c r="EC9" s="639"/>
    </row>
    <row r="10" spans="2:143" ht="11.25" customHeight="1" x14ac:dyDescent="0.2">
      <c r="B10" s="626" t="s">
        <v>
249</v>
      </c>
      <c r="C10" s="627"/>
      <c r="D10" s="627"/>
      <c r="E10" s="627"/>
      <c r="F10" s="627"/>
      <c r="G10" s="627"/>
      <c r="H10" s="627"/>
      <c r="I10" s="627"/>
      <c r="J10" s="627"/>
      <c r="K10" s="627"/>
      <c r="L10" s="627"/>
      <c r="M10" s="627"/>
      <c r="N10" s="627"/>
      <c r="O10" s="627"/>
      <c r="P10" s="627"/>
      <c r="Q10" s="628"/>
      <c r="R10" s="629" t="s">
        <v>
130</v>
      </c>
      <c r="S10" s="630"/>
      <c r="T10" s="630"/>
      <c r="U10" s="630"/>
      <c r="V10" s="630"/>
      <c r="W10" s="630"/>
      <c r="X10" s="630"/>
      <c r="Y10" s="631"/>
      <c r="Z10" s="632" t="s">
        <v>
130</v>
      </c>
      <c r="AA10" s="632"/>
      <c r="AB10" s="632"/>
      <c r="AC10" s="632"/>
      <c r="AD10" s="633" t="s">
        <v>
130</v>
      </c>
      <c r="AE10" s="633"/>
      <c r="AF10" s="633"/>
      <c r="AG10" s="633"/>
      <c r="AH10" s="633"/>
      <c r="AI10" s="633"/>
      <c r="AJ10" s="633"/>
      <c r="AK10" s="633"/>
      <c r="AL10" s="634" t="s">
        <v>
130</v>
      </c>
      <c r="AM10" s="635"/>
      <c r="AN10" s="635"/>
      <c r="AO10" s="636"/>
      <c r="AP10" s="626" t="s">
        <v>
250</v>
      </c>
      <c r="AQ10" s="627"/>
      <c r="AR10" s="627"/>
      <c r="AS10" s="627"/>
      <c r="AT10" s="627"/>
      <c r="AU10" s="627"/>
      <c r="AV10" s="627"/>
      <c r="AW10" s="627"/>
      <c r="AX10" s="627"/>
      <c r="AY10" s="627"/>
      <c r="AZ10" s="627"/>
      <c r="BA10" s="627"/>
      <c r="BB10" s="627"/>
      <c r="BC10" s="627"/>
      <c r="BD10" s="627"/>
      <c r="BE10" s="627"/>
      <c r="BF10" s="628"/>
      <c r="BG10" s="629">
        <v>
193673</v>
      </c>
      <c r="BH10" s="630"/>
      <c r="BI10" s="630"/>
      <c r="BJ10" s="630"/>
      <c r="BK10" s="630"/>
      <c r="BL10" s="630"/>
      <c r="BM10" s="630"/>
      <c r="BN10" s="631"/>
      <c r="BO10" s="632">
        <v>
2.1</v>
      </c>
      <c r="BP10" s="632"/>
      <c r="BQ10" s="632"/>
      <c r="BR10" s="632"/>
      <c r="BS10" s="633" t="s">
        <v>
130</v>
      </c>
      <c r="BT10" s="633"/>
      <c r="BU10" s="633"/>
      <c r="BV10" s="633"/>
      <c r="BW10" s="633"/>
      <c r="BX10" s="633"/>
      <c r="BY10" s="633"/>
      <c r="BZ10" s="633"/>
      <c r="CA10" s="633"/>
      <c r="CB10" s="637"/>
      <c r="CD10" s="644" t="s">
        <v>
251</v>
      </c>
      <c r="CE10" s="645"/>
      <c r="CF10" s="645"/>
      <c r="CG10" s="645"/>
      <c r="CH10" s="645"/>
      <c r="CI10" s="645"/>
      <c r="CJ10" s="645"/>
      <c r="CK10" s="645"/>
      <c r="CL10" s="645"/>
      <c r="CM10" s="645"/>
      <c r="CN10" s="645"/>
      <c r="CO10" s="645"/>
      <c r="CP10" s="645"/>
      <c r="CQ10" s="646"/>
      <c r="CR10" s="629">
        <v>
13882</v>
      </c>
      <c r="CS10" s="630"/>
      <c r="CT10" s="630"/>
      <c r="CU10" s="630"/>
      <c r="CV10" s="630"/>
      <c r="CW10" s="630"/>
      <c r="CX10" s="630"/>
      <c r="CY10" s="631"/>
      <c r="CZ10" s="632">
        <v>
0.1</v>
      </c>
      <c r="DA10" s="632"/>
      <c r="DB10" s="632"/>
      <c r="DC10" s="632"/>
      <c r="DD10" s="638" t="s">
        <v>
130</v>
      </c>
      <c r="DE10" s="630"/>
      <c r="DF10" s="630"/>
      <c r="DG10" s="630"/>
      <c r="DH10" s="630"/>
      <c r="DI10" s="630"/>
      <c r="DJ10" s="630"/>
      <c r="DK10" s="630"/>
      <c r="DL10" s="630"/>
      <c r="DM10" s="630"/>
      <c r="DN10" s="630"/>
      <c r="DO10" s="630"/>
      <c r="DP10" s="631"/>
      <c r="DQ10" s="638">
        <v>
6462</v>
      </c>
      <c r="DR10" s="630"/>
      <c r="DS10" s="630"/>
      <c r="DT10" s="630"/>
      <c r="DU10" s="630"/>
      <c r="DV10" s="630"/>
      <c r="DW10" s="630"/>
      <c r="DX10" s="630"/>
      <c r="DY10" s="630"/>
      <c r="DZ10" s="630"/>
      <c r="EA10" s="630"/>
      <c r="EB10" s="630"/>
      <c r="EC10" s="639"/>
    </row>
    <row r="11" spans="2:143" ht="11.25" customHeight="1" x14ac:dyDescent="0.2">
      <c r="B11" s="626" t="s">
        <v>
252</v>
      </c>
      <c r="C11" s="627"/>
      <c r="D11" s="627"/>
      <c r="E11" s="627"/>
      <c r="F11" s="627"/>
      <c r="G11" s="627"/>
      <c r="H11" s="627"/>
      <c r="I11" s="627"/>
      <c r="J11" s="627"/>
      <c r="K11" s="627"/>
      <c r="L11" s="627"/>
      <c r="M11" s="627"/>
      <c r="N11" s="627"/>
      <c r="O11" s="627"/>
      <c r="P11" s="627"/>
      <c r="Q11" s="628"/>
      <c r="R11" s="629">
        <v>
1511334</v>
      </c>
      <c r="S11" s="630"/>
      <c r="T11" s="630"/>
      <c r="U11" s="630"/>
      <c r="V11" s="630"/>
      <c r="W11" s="630"/>
      <c r="X11" s="630"/>
      <c r="Y11" s="631"/>
      <c r="Z11" s="634">
        <v>
5.4</v>
      </c>
      <c r="AA11" s="635"/>
      <c r="AB11" s="635"/>
      <c r="AC11" s="647"/>
      <c r="AD11" s="638">
        <v>
1511334</v>
      </c>
      <c r="AE11" s="630"/>
      <c r="AF11" s="630"/>
      <c r="AG11" s="630"/>
      <c r="AH11" s="630"/>
      <c r="AI11" s="630"/>
      <c r="AJ11" s="630"/>
      <c r="AK11" s="631"/>
      <c r="AL11" s="634">
        <v>
9.5</v>
      </c>
      <c r="AM11" s="635"/>
      <c r="AN11" s="635"/>
      <c r="AO11" s="636"/>
      <c r="AP11" s="626" t="s">
        <v>
253</v>
      </c>
      <c r="AQ11" s="627"/>
      <c r="AR11" s="627"/>
      <c r="AS11" s="627"/>
      <c r="AT11" s="627"/>
      <c r="AU11" s="627"/>
      <c r="AV11" s="627"/>
      <c r="AW11" s="627"/>
      <c r="AX11" s="627"/>
      <c r="AY11" s="627"/>
      <c r="AZ11" s="627"/>
      <c r="BA11" s="627"/>
      <c r="BB11" s="627"/>
      <c r="BC11" s="627"/>
      <c r="BD11" s="627"/>
      <c r="BE11" s="627"/>
      <c r="BF11" s="628"/>
      <c r="BG11" s="629">
        <v>
794347</v>
      </c>
      <c r="BH11" s="630"/>
      <c r="BI11" s="630"/>
      <c r="BJ11" s="630"/>
      <c r="BK11" s="630"/>
      <c r="BL11" s="630"/>
      <c r="BM11" s="630"/>
      <c r="BN11" s="631"/>
      <c r="BO11" s="632">
        <v>
8.5</v>
      </c>
      <c r="BP11" s="632"/>
      <c r="BQ11" s="632"/>
      <c r="BR11" s="632"/>
      <c r="BS11" s="633">
        <v>
226117</v>
      </c>
      <c r="BT11" s="633"/>
      <c r="BU11" s="633"/>
      <c r="BV11" s="633"/>
      <c r="BW11" s="633"/>
      <c r="BX11" s="633"/>
      <c r="BY11" s="633"/>
      <c r="BZ11" s="633"/>
      <c r="CA11" s="633"/>
      <c r="CB11" s="637"/>
      <c r="CD11" s="644" t="s">
        <v>
254</v>
      </c>
      <c r="CE11" s="645"/>
      <c r="CF11" s="645"/>
      <c r="CG11" s="645"/>
      <c r="CH11" s="645"/>
      <c r="CI11" s="645"/>
      <c r="CJ11" s="645"/>
      <c r="CK11" s="645"/>
      <c r="CL11" s="645"/>
      <c r="CM11" s="645"/>
      <c r="CN11" s="645"/>
      <c r="CO11" s="645"/>
      <c r="CP11" s="645"/>
      <c r="CQ11" s="646"/>
      <c r="CR11" s="629">
        <v>
840742</v>
      </c>
      <c r="CS11" s="630"/>
      <c r="CT11" s="630"/>
      <c r="CU11" s="630"/>
      <c r="CV11" s="630"/>
      <c r="CW11" s="630"/>
      <c r="CX11" s="630"/>
      <c r="CY11" s="631"/>
      <c r="CZ11" s="632">
        <v>
3.2</v>
      </c>
      <c r="DA11" s="632"/>
      <c r="DB11" s="632"/>
      <c r="DC11" s="632"/>
      <c r="DD11" s="638">
        <v>
176648</v>
      </c>
      <c r="DE11" s="630"/>
      <c r="DF11" s="630"/>
      <c r="DG11" s="630"/>
      <c r="DH11" s="630"/>
      <c r="DI11" s="630"/>
      <c r="DJ11" s="630"/>
      <c r="DK11" s="630"/>
      <c r="DL11" s="630"/>
      <c r="DM11" s="630"/>
      <c r="DN11" s="630"/>
      <c r="DO11" s="630"/>
      <c r="DP11" s="631"/>
      <c r="DQ11" s="638">
        <v>
691251</v>
      </c>
      <c r="DR11" s="630"/>
      <c r="DS11" s="630"/>
      <c r="DT11" s="630"/>
      <c r="DU11" s="630"/>
      <c r="DV11" s="630"/>
      <c r="DW11" s="630"/>
      <c r="DX11" s="630"/>
      <c r="DY11" s="630"/>
      <c r="DZ11" s="630"/>
      <c r="EA11" s="630"/>
      <c r="EB11" s="630"/>
      <c r="EC11" s="639"/>
    </row>
    <row r="12" spans="2:143" ht="11.25" customHeight="1" x14ac:dyDescent="0.2">
      <c r="B12" s="626" t="s">
        <v>
255</v>
      </c>
      <c r="C12" s="627"/>
      <c r="D12" s="627"/>
      <c r="E12" s="627"/>
      <c r="F12" s="627"/>
      <c r="G12" s="627"/>
      <c r="H12" s="627"/>
      <c r="I12" s="627"/>
      <c r="J12" s="627"/>
      <c r="K12" s="627"/>
      <c r="L12" s="627"/>
      <c r="M12" s="627"/>
      <c r="N12" s="627"/>
      <c r="O12" s="627"/>
      <c r="P12" s="627"/>
      <c r="Q12" s="628"/>
      <c r="R12" s="629">
        <v>
34378</v>
      </c>
      <c r="S12" s="630"/>
      <c r="T12" s="630"/>
      <c r="U12" s="630"/>
      <c r="V12" s="630"/>
      <c r="W12" s="630"/>
      <c r="X12" s="630"/>
      <c r="Y12" s="631"/>
      <c r="Z12" s="632">
        <v>
0.1</v>
      </c>
      <c r="AA12" s="632"/>
      <c r="AB12" s="632"/>
      <c r="AC12" s="632"/>
      <c r="AD12" s="633">
        <v>
34378</v>
      </c>
      <c r="AE12" s="633"/>
      <c r="AF12" s="633"/>
      <c r="AG12" s="633"/>
      <c r="AH12" s="633"/>
      <c r="AI12" s="633"/>
      <c r="AJ12" s="633"/>
      <c r="AK12" s="633"/>
      <c r="AL12" s="634">
        <v>
0.2</v>
      </c>
      <c r="AM12" s="635"/>
      <c r="AN12" s="635"/>
      <c r="AO12" s="636"/>
      <c r="AP12" s="626" t="s">
        <v>
256</v>
      </c>
      <c r="AQ12" s="627"/>
      <c r="AR12" s="627"/>
      <c r="AS12" s="627"/>
      <c r="AT12" s="627"/>
      <c r="AU12" s="627"/>
      <c r="AV12" s="627"/>
      <c r="AW12" s="627"/>
      <c r="AX12" s="627"/>
      <c r="AY12" s="627"/>
      <c r="AZ12" s="627"/>
      <c r="BA12" s="627"/>
      <c r="BB12" s="627"/>
      <c r="BC12" s="627"/>
      <c r="BD12" s="627"/>
      <c r="BE12" s="627"/>
      <c r="BF12" s="628"/>
      <c r="BG12" s="629">
        <v>
4615387</v>
      </c>
      <c r="BH12" s="630"/>
      <c r="BI12" s="630"/>
      <c r="BJ12" s="630"/>
      <c r="BK12" s="630"/>
      <c r="BL12" s="630"/>
      <c r="BM12" s="630"/>
      <c r="BN12" s="631"/>
      <c r="BO12" s="632">
        <v>
49.4</v>
      </c>
      <c r="BP12" s="632"/>
      <c r="BQ12" s="632"/>
      <c r="BR12" s="632"/>
      <c r="BS12" s="633" t="s">
        <v>
130</v>
      </c>
      <c r="BT12" s="633"/>
      <c r="BU12" s="633"/>
      <c r="BV12" s="633"/>
      <c r="BW12" s="633"/>
      <c r="BX12" s="633"/>
      <c r="BY12" s="633"/>
      <c r="BZ12" s="633"/>
      <c r="CA12" s="633"/>
      <c r="CB12" s="637"/>
      <c r="CD12" s="644" t="s">
        <v>
257</v>
      </c>
      <c r="CE12" s="645"/>
      <c r="CF12" s="645"/>
      <c r="CG12" s="645"/>
      <c r="CH12" s="645"/>
      <c r="CI12" s="645"/>
      <c r="CJ12" s="645"/>
      <c r="CK12" s="645"/>
      <c r="CL12" s="645"/>
      <c r="CM12" s="645"/>
      <c r="CN12" s="645"/>
      <c r="CO12" s="645"/>
      <c r="CP12" s="645"/>
      <c r="CQ12" s="646"/>
      <c r="CR12" s="629">
        <v>
280594</v>
      </c>
      <c r="CS12" s="630"/>
      <c r="CT12" s="630"/>
      <c r="CU12" s="630"/>
      <c r="CV12" s="630"/>
      <c r="CW12" s="630"/>
      <c r="CX12" s="630"/>
      <c r="CY12" s="631"/>
      <c r="CZ12" s="632">
        <v>
1.1000000000000001</v>
      </c>
      <c r="DA12" s="632"/>
      <c r="DB12" s="632"/>
      <c r="DC12" s="632"/>
      <c r="DD12" s="638" t="s">
        <v>
130</v>
      </c>
      <c r="DE12" s="630"/>
      <c r="DF12" s="630"/>
      <c r="DG12" s="630"/>
      <c r="DH12" s="630"/>
      <c r="DI12" s="630"/>
      <c r="DJ12" s="630"/>
      <c r="DK12" s="630"/>
      <c r="DL12" s="630"/>
      <c r="DM12" s="630"/>
      <c r="DN12" s="630"/>
      <c r="DO12" s="630"/>
      <c r="DP12" s="631"/>
      <c r="DQ12" s="638">
        <v>
253040</v>
      </c>
      <c r="DR12" s="630"/>
      <c r="DS12" s="630"/>
      <c r="DT12" s="630"/>
      <c r="DU12" s="630"/>
      <c r="DV12" s="630"/>
      <c r="DW12" s="630"/>
      <c r="DX12" s="630"/>
      <c r="DY12" s="630"/>
      <c r="DZ12" s="630"/>
      <c r="EA12" s="630"/>
      <c r="EB12" s="630"/>
      <c r="EC12" s="639"/>
    </row>
    <row r="13" spans="2:143" ht="11.25" customHeight="1" x14ac:dyDescent="0.2">
      <c r="B13" s="626" t="s">
        <v>
258</v>
      </c>
      <c r="C13" s="627"/>
      <c r="D13" s="627"/>
      <c r="E13" s="627"/>
      <c r="F13" s="627"/>
      <c r="G13" s="627"/>
      <c r="H13" s="627"/>
      <c r="I13" s="627"/>
      <c r="J13" s="627"/>
      <c r="K13" s="627"/>
      <c r="L13" s="627"/>
      <c r="M13" s="627"/>
      <c r="N13" s="627"/>
      <c r="O13" s="627"/>
      <c r="P13" s="627"/>
      <c r="Q13" s="628"/>
      <c r="R13" s="629" t="s">
        <v>
130</v>
      </c>
      <c r="S13" s="630"/>
      <c r="T13" s="630"/>
      <c r="U13" s="630"/>
      <c r="V13" s="630"/>
      <c r="W13" s="630"/>
      <c r="X13" s="630"/>
      <c r="Y13" s="631"/>
      <c r="Z13" s="632" t="s">
        <v>
130</v>
      </c>
      <c r="AA13" s="632"/>
      <c r="AB13" s="632"/>
      <c r="AC13" s="632"/>
      <c r="AD13" s="633" t="s">
        <v>
130</v>
      </c>
      <c r="AE13" s="633"/>
      <c r="AF13" s="633"/>
      <c r="AG13" s="633"/>
      <c r="AH13" s="633"/>
      <c r="AI13" s="633"/>
      <c r="AJ13" s="633"/>
      <c r="AK13" s="633"/>
      <c r="AL13" s="634" t="s">
        <v>
130</v>
      </c>
      <c r="AM13" s="635"/>
      <c r="AN13" s="635"/>
      <c r="AO13" s="636"/>
      <c r="AP13" s="626" t="s">
        <v>
259</v>
      </c>
      <c r="AQ13" s="627"/>
      <c r="AR13" s="627"/>
      <c r="AS13" s="627"/>
      <c r="AT13" s="627"/>
      <c r="AU13" s="627"/>
      <c r="AV13" s="627"/>
      <c r="AW13" s="627"/>
      <c r="AX13" s="627"/>
      <c r="AY13" s="627"/>
      <c r="AZ13" s="627"/>
      <c r="BA13" s="627"/>
      <c r="BB13" s="627"/>
      <c r="BC13" s="627"/>
      <c r="BD13" s="627"/>
      <c r="BE13" s="627"/>
      <c r="BF13" s="628"/>
      <c r="BG13" s="629">
        <v>
4610046</v>
      </c>
      <c r="BH13" s="630"/>
      <c r="BI13" s="630"/>
      <c r="BJ13" s="630"/>
      <c r="BK13" s="630"/>
      <c r="BL13" s="630"/>
      <c r="BM13" s="630"/>
      <c r="BN13" s="631"/>
      <c r="BO13" s="632">
        <v>
49.4</v>
      </c>
      <c r="BP13" s="632"/>
      <c r="BQ13" s="632"/>
      <c r="BR13" s="632"/>
      <c r="BS13" s="633" t="s">
        <v>
130</v>
      </c>
      <c r="BT13" s="633"/>
      <c r="BU13" s="633"/>
      <c r="BV13" s="633"/>
      <c r="BW13" s="633"/>
      <c r="BX13" s="633"/>
      <c r="BY13" s="633"/>
      <c r="BZ13" s="633"/>
      <c r="CA13" s="633"/>
      <c r="CB13" s="637"/>
      <c r="CD13" s="644" t="s">
        <v>
260</v>
      </c>
      <c r="CE13" s="645"/>
      <c r="CF13" s="645"/>
      <c r="CG13" s="645"/>
      <c r="CH13" s="645"/>
      <c r="CI13" s="645"/>
      <c r="CJ13" s="645"/>
      <c r="CK13" s="645"/>
      <c r="CL13" s="645"/>
      <c r="CM13" s="645"/>
      <c r="CN13" s="645"/>
      <c r="CO13" s="645"/>
      <c r="CP13" s="645"/>
      <c r="CQ13" s="646"/>
      <c r="CR13" s="629">
        <v>
2855657</v>
      </c>
      <c r="CS13" s="630"/>
      <c r="CT13" s="630"/>
      <c r="CU13" s="630"/>
      <c r="CV13" s="630"/>
      <c r="CW13" s="630"/>
      <c r="CX13" s="630"/>
      <c r="CY13" s="631"/>
      <c r="CZ13" s="632">
        <v>
10.7</v>
      </c>
      <c r="DA13" s="632"/>
      <c r="DB13" s="632"/>
      <c r="DC13" s="632"/>
      <c r="DD13" s="638">
        <v>
1458934</v>
      </c>
      <c r="DE13" s="630"/>
      <c r="DF13" s="630"/>
      <c r="DG13" s="630"/>
      <c r="DH13" s="630"/>
      <c r="DI13" s="630"/>
      <c r="DJ13" s="630"/>
      <c r="DK13" s="630"/>
      <c r="DL13" s="630"/>
      <c r="DM13" s="630"/>
      <c r="DN13" s="630"/>
      <c r="DO13" s="630"/>
      <c r="DP13" s="631"/>
      <c r="DQ13" s="638">
        <v>
1645231</v>
      </c>
      <c r="DR13" s="630"/>
      <c r="DS13" s="630"/>
      <c r="DT13" s="630"/>
      <c r="DU13" s="630"/>
      <c r="DV13" s="630"/>
      <c r="DW13" s="630"/>
      <c r="DX13" s="630"/>
      <c r="DY13" s="630"/>
      <c r="DZ13" s="630"/>
      <c r="EA13" s="630"/>
      <c r="EB13" s="630"/>
      <c r="EC13" s="639"/>
    </row>
    <row r="14" spans="2:143" ht="11.25" customHeight="1" x14ac:dyDescent="0.2">
      <c r="B14" s="626" t="s">
        <v>
261</v>
      </c>
      <c r="C14" s="627"/>
      <c r="D14" s="627"/>
      <c r="E14" s="627"/>
      <c r="F14" s="627"/>
      <c r="G14" s="627"/>
      <c r="H14" s="627"/>
      <c r="I14" s="627"/>
      <c r="J14" s="627"/>
      <c r="K14" s="627"/>
      <c r="L14" s="627"/>
      <c r="M14" s="627"/>
      <c r="N14" s="627"/>
      <c r="O14" s="627"/>
      <c r="P14" s="627"/>
      <c r="Q14" s="628"/>
      <c r="R14" s="629" t="s">
        <v>
130</v>
      </c>
      <c r="S14" s="630"/>
      <c r="T14" s="630"/>
      <c r="U14" s="630"/>
      <c r="V14" s="630"/>
      <c r="W14" s="630"/>
      <c r="X14" s="630"/>
      <c r="Y14" s="631"/>
      <c r="Z14" s="632" t="s">
        <v>
130</v>
      </c>
      <c r="AA14" s="632"/>
      <c r="AB14" s="632"/>
      <c r="AC14" s="632"/>
      <c r="AD14" s="633" t="s">
        <v>
130</v>
      </c>
      <c r="AE14" s="633"/>
      <c r="AF14" s="633"/>
      <c r="AG14" s="633"/>
      <c r="AH14" s="633"/>
      <c r="AI14" s="633"/>
      <c r="AJ14" s="633"/>
      <c r="AK14" s="633"/>
      <c r="AL14" s="634" t="s">
        <v>
130</v>
      </c>
      <c r="AM14" s="635"/>
      <c r="AN14" s="635"/>
      <c r="AO14" s="636"/>
      <c r="AP14" s="626" t="s">
        <v>
262</v>
      </c>
      <c r="AQ14" s="627"/>
      <c r="AR14" s="627"/>
      <c r="AS14" s="627"/>
      <c r="AT14" s="627"/>
      <c r="AU14" s="627"/>
      <c r="AV14" s="627"/>
      <c r="AW14" s="627"/>
      <c r="AX14" s="627"/>
      <c r="AY14" s="627"/>
      <c r="AZ14" s="627"/>
      <c r="BA14" s="627"/>
      <c r="BB14" s="627"/>
      <c r="BC14" s="627"/>
      <c r="BD14" s="627"/>
      <c r="BE14" s="627"/>
      <c r="BF14" s="628"/>
      <c r="BG14" s="629">
        <v>
210545</v>
      </c>
      <c r="BH14" s="630"/>
      <c r="BI14" s="630"/>
      <c r="BJ14" s="630"/>
      <c r="BK14" s="630"/>
      <c r="BL14" s="630"/>
      <c r="BM14" s="630"/>
      <c r="BN14" s="631"/>
      <c r="BO14" s="632">
        <v>
2.2999999999999998</v>
      </c>
      <c r="BP14" s="632"/>
      <c r="BQ14" s="632"/>
      <c r="BR14" s="632"/>
      <c r="BS14" s="633" t="s">
        <v>
130</v>
      </c>
      <c r="BT14" s="633"/>
      <c r="BU14" s="633"/>
      <c r="BV14" s="633"/>
      <c r="BW14" s="633"/>
      <c r="BX14" s="633"/>
      <c r="BY14" s="633"/>
      <c r="BZ14" s="633"/>
      <c r="CA14" s="633"/>
      <c r="CB14" s="637"/>
      <c r="CD14" s="644" t="s">
        <v>
263</v>
      </c>
      <c r="CE14" s="645"/>
      <c r="CF14" s="645"/>
      <c r="CG14" s="645"/>
      <c r="CH14" s="645"/>
      <c r="CI14" s="645"/>
      <c r="CJ14" s="645"/>
      <c r="CK14" s="645"/>
      <c r="CL14" s="645"/>
      <c r="CM14" s="645"/>
      <c r="CN14" s="645"/>
      <c r="CO14" s="645"/>
      <c r="CP14" s="645"/>
      <c r="CQ14" s="646"/>
      <c r="CR14" s="629">
        <v>
1314460</v>
      </c>
      <c r="CS14" s="630"/>
      <c r="CT14" s="630"/>
      <c r="CU14" s="630"/>
      <c r="CV14" s="630"/>
      <c r="CW14" s="630"/>
      <c r="CX14" s="630"/>
      <c r="CY14" s="631"/>
      <c r="CZ14" s="632">
        <v>
4.9000000000000004</v>
      </c>
      <c r="DA14" s="632"/>
      <c r="DB14" s="632"/>
      <c r="DC14" s="632"/>
      <c r="DD14" s="638">
        <v>
88584</v>
      </c>
      <c r="DE14" s="630"/>
      <c r="DF14" s="630"/>
      <c r="DG14" s="630"/>
      <c r="DH14" s="630"/>
      <c r="DI14" s="630"/>
      <c r="DJ14" s="630"/>
      <c r="DK14" s="630"/>
      <c r="DL14" s="630"/>
      <c r="DM14" s="630"/>
      <c r="DN14" s="630"/>
      <c r="DO14" s="630"/>
      <c r="DP14" s="631"/>
      <c r="DQ14" s="638">
        <v>
1243175</v>
      </c>
      <c r="DR14" s="630"/>
      <c r="DS14" s="630"/>
      <c r="DT14" s="630"/>
      <c r="DU14" s="630"/>
      <c r="DV14" s="630"/>
      <c r="DW14" s="630"/>
      <c r="DX14" s="630"/>
      <c r="DY14" s="630"/>
      <c r="DZ14" s="630"/>
      <c r="EA14" s="630"/>
      <c r="EB14" s="630"/>
      <c r="EC14" s="639"/>
    </row>
    <row r="15" spans="2:143" ht="11.25" customHeight="1" x14ac:dyDescent="0.2">
      <c r="B15" s="626" t="s">
        <v>
264</v>
      </c>
      <c r="C15" s="627"/>
      <c r="D15" s="627"/>
      <c r="E15" s="627"/>
      <c r="F15" s="627"/>
      <c r="G15" s="627"/>
      <c r="H15" s="627"/>
      <c r="I15" s="627"/>
      <c r="J15" s="627"/>
      <c r="K15" s="627"/>
      <c r="L15" s="627"/>
      <c r="M15" s="627"/>
      <c r="N15" s="627"/>
      <c r="O15" s="627"/>
      <c r="P15" s="627"/>
      <c r="Q15" s="628"/>
      <c r="R15" s="629" t="s">
        <v>
130</v>
      </c>
      <c r="S15" s="630"/>
      <c r="T15" s="630"/>
      <c r="U15" s="630"/>
      <c r="V15" s="630"/>
      <c r="W15" s="630"/>
      <c r="X15" s="630"/>
      <c r="Y15" s="631"/>
      <c r="Z15" s="632" t="s">
        <v>
130</v>
      </c>
      <c r="AA15" s="632"/>
      <c r="AB15" s="632"/>
      <c r="AC15" s="632"/>
      <c r="AD15" s="633" t="s">
        <v>
130</v>
      </c>
      <c r="AE15" s="633"/>
      <c r="AF15" s="633"/>
      <c r="AG15" s="633"/>
      <c r="AH15" s="633"/>
      <c r="AI15" s="633"/>
      <c r="AJ15" s="633"/>
      <c r="AK15" s="633"/>
      <c r="AL15" s="634" t="s">
        <v>
130</v>
      </c>
      <c r="AM15" s="635"/>
      <c r="AN15" s="635"/>
      <c r="AO15" s="636"/>
      <c r="AP15" s="626" t="s">
        <v>
265</v>
      </c>
      <c r="AQ15" s="627"/>
      <c r="AR15" s="627"/>
      <c r="AS15" s="627"/>
      <c r="AT15" s="627"/>
      <c r="AU15" s="627"/>
      <c r="AV15" s="627"/>
      <c r="AW15" s="627"/>
      <c r="AX15" s="627"/>
      <c r="AY15" s="627"/>
      <c r="AZ15" s="627"/>
      <c r="BA15" s="627"/>
      <c r="BB15" s="627"/>
      <c r="BC15" s="627"/>
      <c r="BD15" s="627"/>
      <c r="BE15" s="627"/>
      <c r="BF15" s="628"/>
      <c r="BG15" s="629">
        <v>
553907</v>
      </c>
      <c r="BH15" s="630"/>
      <c r="BI15" s="630"/>
      <c r="BJ15" s="630"/>
      <c r="BK15" s="630"/>
      <c r="BL15" s="630"/>
      <c r="BM15" s="630"/>
      <c r="BN15" s="631"/>
      <c r="BO15" s="632">
        <v>
5.9</v>
      </c>
      <c r="BP15" s="632"/>
      <c r="BQ15" s="632"/>
      <c r="BR15" s="632"/>
      <c r="BS15" s="633" t="s">
        <v>
130</v>
      </c>
      <c r="BT15" s="633"/>
      <c r="BU15" s="633"/>
      <c r="BV15" s="633"/>
      <c r="BW15" s="633"/>
      <c r="BX15" s="633"/>
      <c r="BY15" s="633"/>
      <c r="BZ15" s="633"/>
      <c r="CA15" s="633"/>
      <c r="CB15" s="637"/>
      <c r="CD15" s="644" t="s">
        <v>
266</v>
      </c>
      <c r="CE15" s="645"/>
      <c r="CF15" s="645"/>
      <c r="CG15" s="645"/>
      <c r="CH15" s="645"/>
      <c r="CI15" s="645"/>
      <c r="CJ15" s="645"/>
      <c r="CK15" s="645"/>
      <c r="CL15" s="645"/>
      <c r="CM15" s="645"/>
      <c r="CN15" s="645"/>
      <c r="CO15" s="645"/>
      <c r="CP15" s="645"/>
      <c r="CQ15" s="646"/>
      <c r="CR15" s="629">
        <v>
2399355</v>
      </c>
      <c r="CS15" s="630"/>
      <c r="CT15" s="630"/>
      <c r="CU15" s="630"/>
      <c r="CV15" s="630"/>
      <c r="CW15" s="630"/>
      <c r="CX15" s="630"/>
      <c r="CY15" s="631"/>
      <c r="CZ15" s="632">
        <v>
9</v>
      </c>
      <c r="DA15" s="632"/>
      <c r="DB15" s="632"/>
      <c r="DC15" s="632"/>
      <c r="DD15" s="638">
        <v>
211225</v>
      </c>
      <c r="DE15" s="630"/>
      <c r="DF15" s="630"/>
      <c r="DG15" s="630"/>
      <c r="DH15" s="630"/>
      <c r="DI15" s="630"/>
      <c r="DJ15" s="630"/>
      <c r="DK15" s="630"/>
      <c r="DL15" s="630"/>
      <c r="DM15" s="630"/>
      <c r="DN15" s="630"/>
      <c r="DO15" s="630"/>
      <c r="DP15" s="631"/>
      <c r="DQ15" s="638">
        <v>
1830923</v>
      </c>
      <c r="DR15" s="630"/>
      <c r="DS15" s="630"/>
      <c r="DT15" s="630"/>
      <c r="DU15" s="630"/>
      <c r="DV15" s="630"/>
      <c r="DW15" s="630"/>
      <c r="DX15" s="630"/>
      <c r="DY15" s="630"/>
      <c r="DZ15" s="630"/>
      <c r="EA15" s="630"/>
      <c r="EB15" s="630"/>
      <c r="EC15" s="639"/>
    </row>
    <row r="16" spans="2:143" ht="11.25" customHeight="1" x14ac:dyDescent="0.2">
      <c r="B16" s="626" t="s">
        <v>
267</v>
      </c>
      <c r="C16" s="627"/>
      <c r="D16" s="627"/>
      <c r="E16" s="627"/>
      <c r="F16" s="627"/>
      <c r="G16" s="627"/>
      <c r="H16" s="627"/>
      <c r="I16" s="627"/>
      <c r="J16" s="627"/>
      <c r="K16" s="627"/>
      <c r="L16" s="627"/>
      <c r="M16" s="627"/>
      <c r="N16" s="627"/>
      <c r="O16" s="627"/>
      <c r="P16" s="627"/>
      <c r="Q16" s="628"/>
      <c r="R16" s="629">
        <v>
28812</v>
      </c>
      <c r="S16" s="630"/>
      <c r="T16" s="630"/>
      <c r="U16" s="630"/>
      <c r="V16" s="630"/>
      <c r="W16" s="630"/>
      <c r="X16" s="630"/>
      <c r="Y16" s="631"/>
      <c r="Z16" s="632">
        <v>
0.1</v>
      </c>
      <c r="AA16" s="632"/>
      <c r="AB16" s="632"/>
      <c r="AC16" s="632"/>
      <c r="AD16" s="633">
        <v>
28812</v>
      </c>
      <c r="AE16" s="633"/>
      <c r="AF16" s="633"/>
      <c r="AG16" s="633"/>
      <c r="AH16" s="633"/>
      <c r="AI16" s="633"/>
      <c r="AJ16" s="633"/>
      <c r="AK16" s="633"/>
      <c r="AL16" s="634">
        <v>
0.2</v>
      </c>
      <c r="AM16" s="635"/>
      <c r="AN16" s="635"/>
      <c r="AO16" s="636"/>
      <c r="AP16" s="626" t="s">
        <v>
268</v>
      </c>
      <c r="AQ16" s="627"/>
      <c r="AR16" s="627"/>
      <c r="AS16" s="627"/>
      <c r="AT16" s="627"/>
      <c r="AU16" s="627"/>
      <c r="AV16" s="627"/>
      <c r="AW16" s="627"/>
      <c r="AX16" s="627"/>
      <c r="AY16" s="627"/>
      <c r="AZ16" s="627"/>
      <c r="BA16" s="627"/>
      <c r="BB16" s="627"/>
      <c r="BC16" s="627"/>
      <c r="BD16" s="627"/>
      <c r="BE16" s="627"/>
      <c r="BF16" s="628"/>
      <c r="BG16" s="629" t="s">
        <v>
130</v>
      </c>
      <c r="BH16" s="630"/>
      <c r="BI16" s="630"/>
      <c r="BJ16" s="630"/>
      <c r="BK16" s="630"/>
      <c r="BL16" s="630"/>
      <c r="BM16" s="630"/>
      <c r="BN16" s="631"/>
      <c r="BO16" s="632" t="s">
        <v>
130</v>
      </c>
      <c r="BP16" s="632"/>
      <c r="BQ16" s="632"/>
      <c r="BR16" s="632"/>
      <c r="BS16" s="633" t="s">
        <v>
130</v>
      </c>
      <c r="BT16" s="633"/>
      <c r="BU16" s="633"/>
      <c r="BV16" s="633"/>
      <c r="BW16" s="633"/>
      <c r="BX16" s="633"/>
      <c r="BY16" s="633"/>
      <c r="BZ16" s="633"/>
      <c r="CA16" s="633"/>
      <c r="CB16" s="637"/>
      <c r="CD16" s="644" t="s">
        <v>
269</v>
      </c>
      <c r="CE16" s="645"/>
      <c r="CF16" s="645"/>
      <c r="CG16" s="645"/>
      <c r="CH16" s="645"/>
      <c r="CI16" s="645"/>
      <c r="CJ16" s="645"/>
      <c r="CK16" s="645"/>
      <c r="CL16" s="645"/>
      <c r="CM16" s="645"/>
      <c r="CN16" s="645"/>
      <c r="CO16" s="645"/>
      <c r="CP16" s="645"/>
      <c r="CQ16" s="646"/>
      <c r="CR16" s="629" t="s">
        <v>
130</v>
      </c>
      <c r="CS16" s="630"/>
      <c r="CT16" s="630"/>
      <c r="CU16" s="630"/>
      <c r="CV16" s="630"/>
      <c r="CW16" s="630"/>
      <c r="CX16" s="630"/>
      <c r="CY16" s="631"/>
      <c r="CZ16" s="632" t="s">
        <v>
130</v>
      </c>
      <c r="DA16" s="632"/>
      <c r="DB16" s="632"/>
      <c r="DC16" s="632"/>
      <c r="DD16" s="638" t="s">
        <v>
130</v>
      </c>
      <c r="DE16" s="630"/>
      <c r="DF16" s="630"/>
      <c r="DG16" s="630"/>
      <c r="DH16" s="630"/>
      <c r="DI16" s="630"/>
      <c r="DJ16" s="630"/>
      <c r="DK16" s="630"/>
      <c r="DL16" s="630"/>
      <c r="DM16" s="630"/>
      <c r="DN16" s="630"/>
      <c r="DO16" s="630"/>
      <c r="DP16" s="631"/>
      <c r="DQ16" s="638" t="s">
        <v>
130</v>
      </c>
      <c r="DR16" s="630"/>
      <c r="DS16" s="630"/>
      <c r="DT16" s="630"/>
      <c r="DU16" s="630"/>
      <c r="DV16" s="630"/>
      <c r="DW16" s="630"/>
      <c r="DX16" s="630"/>
      <c r="DY16" s="630"/>
      <c r="DZ16" s="630"/>
      <c r="EA16" s="630"/>
      <c r="EB16" s="630"/>
      <c r="EC16" s="639"/>
    </row>
    <row r="17" spans="2:133" ht="11.25" customHeight="1" x14ac:dyDescent="0.2">
      <c r="B17" s="626" t="s">
        <v>
270</v>
      </c>
      <c r="C17" s="627"/>
      <c r="D17" s="627"/>
      <c r="E17" s="627"/>
      <c r="F17" s="627"/>
      <c r="G17" s="627"/>
      <c r="H17" s="627"/>
      <c r="I17" s="627"/>
      <c r="J17" s="627"/>
      <c r="K17" s="627"/>
      <c r="L17" s="627"/>
      <c r="M17" s="627"/>
      <c r="N17" s="627"/>
      <c r="O17" s="627"/>
      <c r="P17" s="627"/>
      <c r="Q17" s="628"/>
      <c r="R17" s="629">
        <v>
196410</v>
      </c>
      <c r="S17" s="630"/>
      <c r="T17" s="630"/>
      <c r="U17" s="630"/>
      <c r="V17" s="630"/>
      <c r="W17" s="630"/>
      <c r="X17" s="630"/>
      <c r="Y17" s="631"/>
      <c r="Z17" s="632">
        <v>
0.7</v>
      </c>
      <c r="AA17" s="632"/>
      <c r="AB17" s="632"/>
      <c r="AC17" s="632"/>
      <c r="AD17" s="633">
        <v>
196410</v>
      </c>
      <c r="AE17" s="633"/>
      <c r="AF17" s="633"/>
      <c r="AG17" s="633"/>
      <c r="AH17" s="633"/>
      <c r="AI17" s="633"/>
      <c r="AJ17" s="633"/>
      <c r="AK17" s="633"/>
      <c r="AL17" s="634">
        <v>
1.2</v>
      </c>
      <c r="AM17" s="635"/>
      <c r="AN17" s="635"/>
      <c r="AO17" s="636"/>
      <c r="AP17" s="626" t="s">
        <v>
271</v>
      </c>
      <c r="AQ17" s="627"/>
      <c r="AR17" s="627"/>
      <c r="AS17" s="627"/>
      <c r="AT17" s="627"/>
      <c r="AU17" s="627"/>
      <c r="AV17" s="627"/>
      <c r="AW17" s="627"/>
      <c r="AX17" s="627"/>
      <c r="AY17" s="627"/>
      <c r="AZ17" s="627"/>
      <c r="BA17" s="627"/>
      <c r="BB17" s="627"/>
      <c r="BC17" s="627"/>
      <c r="BD17" s="627"/>
      <c r="BE17" s="627"/>
      <c r="BF17" s="628"/>
      <c r="BG17" s="629" t="s">
        <v>
130</v>
      </c>
      <c r="BH17" s="630"/>
      <c r="BI17" s="630"/>
      <c r="BJ17" s="630"/>
      <c r="BK17" s="630"/>
      <c r="BL17" s="630"/>
      <c r="BM17" s="630"/>
      <c r="BN17" s="631"/>
      <c r="BO17" s="632" t="s">
        <v>
130</v>
      </c>
      <c r="BP17" s="632"/>
      <c r="BQ17" s="632"/>
      <c r="BR17" s="632"/>
      <c r="BS17" s="633" t="s">
        <v>
130</v>
      </c>
      <c r="BT17" s="633"/>
      <c r="BU17" s="633"/>
      <c r="BV17" s="633"/>
      <c r="BW17" s="633"/>
      <c r="BX17" s="633"/>
      <c r="BY17" s="633"/>
      <c r="BZ17" s="633"/>
      <c r="CA17" s="633"/>
      <c r="CB17" s="637"/>
      <c r="CD17" s="644" t="s">
        <v>
272</v>
      </c>
      <c r="CE17" s="645"/>
      <c r="CF17" s="645"/>
      <c r="CG17" s="645"/>
      <c r="CH17" s="645"/>
      <c r="CI17" s="645"/>
      <c r="CJ17" s="645"/>
      <c r="CK17" s="645"/>
      <c r="CL17" s="645"/>
      <c r="CM17" s="645"/>
      <c r="CN17" s="645"/>
      <c r="CO17" s="645"/>
      <c r="CP17" s="645"/>
      <c r="CQ17" s="646"/>
      <c r="CR17" s="629">
        <v>
2921632</v>
      </c>
      <c r="CS17" s="630"/>
      <c r="CT17" s="630"/>
      <c r="CU17" s="630"/>
      <c r="CV17" s="630"/>
      <c r="CW17" s="630"/>
      <c r="CX17" s="630"/>
      <c r="CY17" s="631"/>
      <c r="CZ17" s="632">
        <v>
11</v>
      </c>
      <c r="DA17" s="632"/>
      <c r="DB17" s="632"/>
      <c r="DC17" s="632"/>
      <c r="DD17" s="638" t="s">
        <v>
130</v>
      </c>
      <c r="DE17" s="630"/>
      <c r="DF17" s="630"/>
      <c r="DG17" s="630"/>
      <c r="DH17" s="630"/>
      <c r="DI17" s="630"/>
      <c r="DJ17" s="630"/>
      <c r="DK17" s="630"/>
      <c r="DL17" s="630"/>
      <c r="DM17" s="630"/>
      <c r="DN17" s="630"/>
      <c r="DO17" s="630"/>
      <c r="DP17" s="631"/>
      <c r="DQ17" s="638">
        <v>
2812228</v>
      </c>
      <c r="DR17" s="630"/>
      <c r="DS17" s="630"/>
      <c r="DT17" s="630"/>
      <c r="DU17" s="630"/>
      <c r="DV17" s="630"/>
      <c r="DW17" s="630"/>
      <c r="DX17" s="630"/>
      <c r="DY17" s="630"/>
      <c r="DZ17" s="630"/>
      <c r="EA17" s="630"/>
      <c r="EB17" s="630"/>
      <c r="EC17" s="639"/>
    </row>
    <row r="18" spans="2:133" ht="11.25" customHeight="1" x14ac:dyDescent="0.2">
      <c r="B18" s="626" t="s">
        <v>
273</v>
      </c>
      <c r="C18" s="627"/>
      <c r="D18" s="627"/>
      <c r="E18" s="627"/>
      <c r="F18" s="627"/>
      <c r="G18" s="627"/>
      <c r="H18" s="627"/>
      <c r="I18" s="627"/>
      <c r="J18" s="627"/>
      <c r="K18" s="627"/>
      <c r="L18" s="627"/>
      <c r="M18" s="627"/>
      <c r="N18" s="627"/>
      <c r="O18" s="627"/>
      <c r="P18" s="627"/>
      <c r="Q18" s="628"/>
      <c r="R18" s="629">
        <v>
141949</v>
      </c>
      <c r="S18" s="630"/>
      <c r="T18" s="630"/>
      <c r="U18" s="630"/>
      <c r="V18" s="630"/>
      <c r="W18" s="630"/>
      <c r="X18" s="630"/>
      <c r="Y18" s="631"/>
      <c r="Z18" s="632">
        <v>
0.5</v>
      </c>
      <c r="AA18" s="632"/>
      <c r="AB18" s="632"/>
      <c r="AC18" s="632"/>
      <c r="AD18" s="633">
        <v>
141949</v>
      </c>
      <c r="AE18" s="633"/>
      <c r="AF18" s="633"/>
      <c r="AG18" s="633"/>
      <c r="AH18" s="633"/>
      <c r="AI18" s="633"/>
      <c r="AJ18" s="633"/>
      <c r="AK18" s="633"/>
      <c r="AL18" s="634">
        <v>
0.89999997615814209</v>
      </c>
      <c r="AM18" s="635"/>
      <c r="AN18" s="635"/>
      <c r="AO18" s="636"/>
      <c r="AP18" s="626" t="s">
        <v>
274</v>
      </c>
      <c r="AQ18" s="627"/>
      <c r="AR18" s="627"/>
      <c r="AS18" s="627"/>
      <c r="AT18" s="627"/>
      <c r="AU18" s="627"/>
      <c r="AV18" s="627"/>
      <c r="AW18" s="627"/>
      <c r="AX18" s="627"/>
      <c r="AY18" s="627"/>
      <c r="AZ18" s="627"/>
      <c r="BA18" s="627"/>
      <c r="BB18" s="627"/>
      <c r="BC18" s="627"/>
      <c r="BD18" s="627"/>
      <c r="BE18" s="627"/>
      <c r="BF18" s="628"/>
      <c r="BG18" s="629" t="s">
        <v>
130</v>
      </c>
      <c r="BH18" s="630"/>
      <c r="BI18" s="630"/>
      <c r="BJ18" s="630"/>
      <c r="BK18" s="630"/>
      <c r="BL18" s="630"/>
      <c r="BM18" s="630"/>
      <c r="BN18" s="631"/>
      <c r="BO18" s="632" t="s">
        <v>
130</v>
      </c>
      <c r="BP18" s="632"/>
      <c r="BQ18" s="632"/>
      <c r="BR18" s="632"/>
      <c r="BS18" s="633" t="s">
        <v>
130</v>
      </c>
      <c r="BT18" s="633"/>
      <c r="BU18" s="633"/>
      <c r="BV18" s="633"/>
      <c r="BW18" s="633"/>
      <c r="BX18" s="633"/>
      <c r="BY18" s="633"/>
      <c r="BZ18" s="633"/>
      <c r="CA18" s="633"/>
      <c r="CB18" s="637"/>
      <c r="CD18" s="644" t="s">
        <v>
275</v>
      </c>
      <c r="CE18" s="645"/>
      <c r="CF18" s="645"/>
      <c r="CG18" s="645"/>
      <c r="CH18" s="645"/>
      <c r="CI18" s="645"/>
      <c r="CJ18" s="645"/>
      <c r="CK18" s="645"/>
      <c r="CL18" s="645"/>
      <c r="CM18" s="645"/>
      <c r="CN18" s="645"/>
      <c r="CO18" s="645"/>
      <c r="CP18" s="645"/>
      <c r="CQ18" s="646"/>
      <c r="CR18" s="629" t="s">
        <v>
130</v>
      </c>
      <c r="CS18" s="630"/>
      <c r="CT18" s="630"/>
      <c r="CU18" s="630"/>
      <c r="CV18" s="630"/>
      <c r="CW18" s="630"/>
      <c r="CX18" s="630"/>
      <c r="CY18" s="631"/>
      <c r="CZ18" s="632" t="s">
        <v>
130</v>
      </c>
      <c r="DA18" s="632"/>
      <c r="DB18" s="632"/>
      <c r="DC18" s="632"/>
      <c r="DD18" s="638" t="s">
        <v>
130</v>
      </c>
      <c r="DE18" s="630"/>
      <c r="DF18" s="630"/>
      <c r="DG18" s="630"/>
      <c r="DH18" s="630"/>
      <c r="DI18" s="630"/>
      <c r="DJ18" s="630"/>
      <c r="DK18" s="630"/>
      <c r="DL18" s="630"/>
      <c r="DM18" s="630"/>
      <c r="DN18" s="630"/>
      <c r="DO18" s="630"/>
      <c r="DP18" s="631"/>
      <c r="DQ18" s="638" t="s">
        <v>
130</v>
      </c>
      <c r="DR18" s="630"/>
      <c r="DS18" s="630"/>
      <c r="DT18" s="630"/>
      <c r="DU18" s="630"/>
      <c r="DV18" s="630"/>
      <c r="DW18" s="630"/>
      <c r="DX18" s="630"/>
      <c r="DY18" s="630"/>
      <c r="DZ18" s="630"/>
      <c r="EA18" s="630"/>
      <c r="EB18" s="630"/>
      <c r="EC18" s="639"/>
    </row>
    <row r="19" spans="2:133" ht="11.25" customHeight="1" x14ac:dyDescent="0.2">
      <c r="B19" s="626" t="s">
        <v>
276</v>
      </c>
      <c r="C19" s="627"/>
      <c r="D19" s="627"/>
      <c r="E19" s="627"/>
      <c r="F19" s="627"/>
      <c r="G19" s="627"/>
      <c r="H19" s="627"/>
      <c r="I19" s="627"/>
      <c r="J19" s="627"/>
      <c r="K19" s="627"/>
      <c r="L19" s="627"/>
      <c r="M19" s="627"/>
      <c r="N19" s="627"/>
      <c r="O19" s="627"/>
      <c r="P19" s="627"/>
      <c r="Q19" s="628"/>
      <c r="R19" s="629">
        <v>
48918</v>
      </c>
      <c r="S19" s="630"/>
      <c r="T19" s="630"/>
      <c r="U19" s="630"/>
      <c r="V19" s="630"/>
      <c r="W19" s="630"/>
      <c r="X19" s="630"/>
      <c r="Y19" s="631"/>
      <c r="Z19" s="632">
        <v>
0.2</v>
      </c>
      <c r="AA19" s="632"/>
      <c r="AB19" s="632"/>
      <c r="AC19" s="632"/>
      <c r="AD19" s="633">
        <v>
48918</v>
      </c>
      <c r="AE19" s="633"/>
      <c r="AF19" s="633"/>
      <c r="AG19" s="633"/>
      <c r="AH19" s="633"/>
      <c r="AI19" s="633"/>
      <c r="AJ19" s="633"/>
      <c r="AK19" s="633"/>
      <c r="AL19" s="634">
        <v>
0.3</v>
      </c>
      <c r="AM19" s="635"/>
      <c r="AN19" s="635"/>
      <c r="AO19" s="636"/>
      <c r="AP19" s="626" t="s">
        <v>
277</v>
      </c>
      <c r="AQ19" s="627"/>
      <c r="AR19" s="627"/>
      <c r="AS19" s="627"/>
      <c r="AT19" s="627"/>
      <c r="AU19" s="627"/>
      <c r="AV19" s="627"/>
      <c r="AW19" s="627"/>
      <c r="AX19" s="627"/>
      <c r="AY19" s="627"/>
      <c r="AZ19" s="627"/>
      <c r="BA19" s="627"/>
      <c r="BB19" s="627"/>
      <c r="BC19" s="627"/>
      <c r="BD19" s="627"/>
      <c r="BE19" s="627"/>
      <c r="BF19" s="628"/>
      <c r="BG19" s="629">
        <v>
123</v>
      </c>
      <c r="BH19" s="630"/>
      <c r="BI19" s="630"/>
      <c r="BJ19" s="630"/>
      <c r="BK19" s="630"/>
      <c r="BL19" s="630"/>
      <c r="BM19" s="630"/>
      <c r="BN19" s="631"/>
      <c r="BO19" s="632">
        <v>
0</v>
      </c>
      <c r="BP19" s="632"/>
      <c r="BQ19" s="632"/>
      <c r="BR19" s="632"/>
      <c r="BS19" s="633" t="s">
        <v>
130</v>
      </c>
      <c r="BT19" s="633"/>
      <c r="BU19" s="633"/>
      <c r="BV19" s="633"/>
      <c r="BW19" s="633"/>
      <c r="BX19" s="633"/>
      <c r="BY19" s="633"/>
      <c r="BZ19" s="633"/>
      <c r="CA19" s="633"/>
      <c r="CB19" s="637"/>
      <c r="CD19" s="644" t="s">
        <v>
278</v>
      </c>
      <c r="CE19" s="645"/>
      <c r="CF19" s="645"/>
      <c r="CG19" s="645"/>
      <c r="CH19" s="645"/>
      <c r="CI19" s="645"/>
      <c r="CJ19" s="645"/>
      <c r="CK19" s="645"/>
      <c r="CL19" s="645"/>
      <c r="CM19" s="645"/>
      <c r="CN19" s="645"/>
      <c r="CO19" s="645"/>
      <c r="CP19" s="645"/>
      <c r="CQ19" s="646"/>
      <c r="CR19" s="629" t="s">
        <v>
130</v>
      </c>
      <c r="CS19" s="630"/>
      <c r="CT19" s="630"/>
      <c r="CU19" s="630"/>
      <c r="CV19" s="630"/>
      <c r="CW19" s="630"/>
      <c r="CX19" s="630"/>
      <c r="CY19" s="631"/>
      <c r="CZ19" s="632" t="s">
        <v>
130</v>
      </c>
      <c r="DA19" s="632"/>
      <c r="DB19" s="632"/>
      <c r="DC19" s="632"/>
      <c r="DD19" s="638" t="s">
        <v>
130</v>
      </c>
      <c r="DE19" s="630"/>
      <c r="DF19" s="630"/>
      <c r="DG19" s="630"/>
      <c r="DH19" s="630"/>
      <c r="DI19" s="630"/>
      <c r="DJ19" s="630"/>
      <c r="DK19" s="630"/>
      <c r="DL19" s="630"/>
      <c r="DM19" s="630"/>
      <c r="DN19" s="630"/>
      <c r="DO19" s="630"/>
      <c r="DP19" s="631"/>
      <c r="DQ19" s="638" t="s">
        <v>
130</v>
      </c>
      <c r="DR19" s="630"/>
      <c r="DS19" s="630"/>
      <c r="DT19" s="630"/>
      <c r="DU19" s="630"/>
      <c r="DV19" s="630"/>
      <c r="DW19" s="630"/>
      <c r="DX19" s="630"/>
      <c r="DY19" s="630"/>
      <c r="DZ19" s="630"/>
      <c r="EA19" s="630"/>
      <c r="EB19" s="630"/>
      <c r="EC19" s="639"/>
    </row>
    <row r="20" spans="2:133" ht="11.25" customHeight="1" x14ac:dyDescent="0.2">
      <c r="B20" s="626" t="s">
        <v>
279</v>
      </c>
      <c r="C20" s="627"/>
      <c r="D20" s="627"/>
      <c r="E20" s="627"/>
      <c r="F20" s="627"/>
      <c r="G20" s="627"/>
      <c r="H20" s="627"/>
      <c r="I20" s="627"/>
      <c r="J20" s="627"/>
      <c r="K20" s="627"/>
      <c r="L20" s="627"/>
      <c r="M20" s="627"/>
      <c r="N20" s="627"/>
      <c r="O20" s="627"/>
      <c r="P20" s="627"/>
      <c r="Q20" s="628"/>
      <c r="R20" s="629">
        <v>
8599</v>
      </c>
      <c r="S20" s="630"/>
      <c r="T20" s="630"/>
      <c r="U20" s="630"/>
      <c r="V20" s="630"/>
      <c r="W20" s="630"/>
      <c r="X20" s="630"/>
      <c r="Y20" s="631"/>
      <c r="Z20" s="632">
        <v>
0</v>
      </c>
      <c r="AA20" s="632"/>
      <c r="AB20" s="632"/>
      <c r="AC20" s="632"/>
      <c r="AD20" s="633">
        <v>
8599</v>
      </c>
      <c r="AE20" s="633"/>
      <c r="AF20" s="633"/>
      <c r="AG20" s="633"/>
      <c r="AH20" s="633"/>
      <c r="AI20" s="633"/>
      <c r="AJ20" s="633"/>
      <c r="AK20" s="633"/>
      <c r="AL20" s="634">
        <v>
0.1</v>
      </c>
      <c r="AM20" s="635"/>
      <c r="AN20" s="635"/>
      <c r="AO20" s="636"/>
      <c r="AP20" s="626" t="s">
        <v>
280</v>
      </c>
      <c r="AQ20" s="627"/>
      <c r="AR20" s="627"/>
      <c r="AS20" s="627"/>
      <c r="AT20" s="627"/>
      <c r="AU20" s="627"/>
      <c r="AV20" s="627"/>
      <c r="AW20" s="627"/>
      <c r="AX20" s="627"/>
      <c r="AY20" s="627"/>
      <c r="AZ20" s="627"/>
      <c r="BA20" s="627"/>
      <c r="BB20" s="627"/>
      <c r="BC20" s="627"/>
      <c r="BD20" s="627"/>
      <c r="BE20" s="627"/>
      <c r="BF20" s="628"/>
      <c r="BG20" s="629">
        <v>
123</v>
      </c>
      <c r="BH20" s="630"/>
      <c r="BI20" s="630"/>
      <c r="BJ20" s="630"/>
      <c r="BK20" s="630"/>
      <c r="BL20" s="630"/>
      <c r="BM20" s="630"/>
      <c r="BN20" s="631"/>
      <c r="BO20" s="632">
        <v>
0</v>
      </c>
      <c r="BP20" s="632"/>
      <c r="BQ20" s="632"/>
      <c r="BR20" s="632"/>
      <c r="BS20" s="633" t="s">
        <v>
130</v>
      </c>
      <c r="BT20" s="633"/>
      <c r="BU20" s="633"/>
      <c r="BV20" s="633"/>
      <c r="BW20" s="633"/>
      <c r="BX20" s="633"/>
      <c r="BY20" s="633"/>
      <c r="BZ20" s="633"/>
      <c r="CA20" s="633"/>
      <c r="CB20" s="637"/>
      <c r="CD20" s="644" t="s">
        <v>
281</v>
      </c>
      <c r="CE20" s="645"/>
      <c r="CF20" s="645"/>
      <c r="CG20" s="645"/>
      <c r="CH20" s="645"/>
      <c r="CI20" s="645"/>
      <c r="CJ20" s="645"/>
      <c r="CK20" s="645"/>
      <c r="CL20" s="645"/>
      <c r="CM20" s="645"/>
      <c r="CN20" s="645"/>
      <c r="CO20" s="645"/>
      <c r="CP20" s="645"/>
      <c r="CQ20" s="646"/>
      <c r="CR20" s="629">
        <v>
26679015</v>
      </c>
      <c r="CS20" s="630"/>
      <c r="CT20" s="630"/>
      <c r="CU20" s="630"/>
      <c r="CV20" s="630"/>
      <c r="CW20" s="630"/>
      <c r="CX20" s="630"/>
      <c r="CY20" s="631"/>
      <c r="CZ20" s="632">
        <v>
100</v>
      </c>
      <c r="DA20" s="632"/>
      <c r="DB20" s="632"/>
      <c r="DC20" s="632"/>
      <c r="DD20" s="638">
        <v>
2028968</v>
      </c>
      <c r="DE20" s="630"/>
      <c r="DF20" s="630"/>
      <c r="DG20" s="630"/>
      <c r="DH20" s="630"/>
      <c r="DI20" s="630"/>
      <c r="DJ20" s="630"/>
      <c r="DK20" s="630"/>
      <c r="DL20" s="630"/>
      <c r="DM20" s="630"/>
      <c r="DN20" s="630"/>
      <c r="DO20" s="630"/>
      <c r="DP20" s="631"/>
      <c r="DQ20" s="638">
        <v>
18196971</v>
      </c>
      <c r="DR20" s="630"/>
      <c r="DS20" s="630"/>
      <c r="DT20" s="630"/>
      <c r="DU20" s="630"/>
      <c r="DV20" s="630"/>
      <c r="DW20" s="630"/>
      <c r="DX20" s="630"/>
      <c r="DY20" s="630"/>
      <c r="DZ20" s="630"/>
      <c r="EA20" s="630"/>
      <c r="EB20" s="630"/>
      <c r="EC20" s="639"/>
    </row>
    <row r="21" spans="2:133" ht="11.25" customHeight="1" x14ac:dyDescent="0.2">
      <c r="B21" s="626" t="s">
        <v>
282</v>
      </c>
      <c r="C21" s="627"/>
      <c r="D21" s="627"/>
      <c r="E21" s="627"/>
      <c r="F21" s="627"/>
      <c r="G21" s="627"/>
      <c r="H21" s="627"/>
      <c r="I21" s="627"/>
      <c r="J21" s="627"/>
      <c r="K21" s="627"/>
      <c r="L21" s="627"/>
      <c r="M21" s="627"/>
      <c r="N21" s="627"/>
      <c r="O21" s="627"/>
      <c r="P21" s="627"/>
      <c r="Q21" s="628"/>
      <c r="R21" s="629">
        <v>
2433</v>
      </c>
      <c r="S21" s="630"/>
      <c r="T21" s="630"/>
      <c r="U21" s="630"/>
      <c r="V21" s="630"/>
      <c r="W21" s="630"/>
      <c r="X21" s="630"/>
      <c r="Y21" s="631"/>
      <c r="Z21" s="632">
        <v>
0</v>
      </c>
      <c r="AA21" s="632"/>
      <c r="AB21" s="632"/>
      <c r="AC21" s="632"/>
      <c r="AD21" s="633">
        <v>
2433</v>
      </c>
      <c r="AE21" s="633"/>
      <c r="AF21" s="633"/>
      <c r="AG21" s="633"/>
      <c r="AH21" s="633"/>
      <c r="AI21" s="633"/>
      <c r="AJ21" s="633"/>
      <c r="AK21" s="633"/>
      <c r="AL21" s="634">
        <v>
0</v>
      </c>
      <c r="AM21" s="635"/>
      <c r="AN21" s="635"/>
      <c r="AO21" s="636"/>
      <c r="AP21" s="648" t="s">
        <v>
283</v>
      </c>
      <c r="AQ21" s="649"/>
      <c r="AR21" s="649"/>
      <c r="AS21" s="649"/>
      <c r="AT21" s="649"/>
      <c r="AU21" s="649"/>
      <c r="AV21" s="649"/>
      <c r="AW21" s="649"/>
      <c r="AX21" s="649"/>
      <c r="AY21" s="649"/>
      <c r="AZ21" s="649"/>
      <c r="BA21" s="649"/>
      <c r="BB21" s="649"/>
      <c r="BC21" s="649"/>
      <c r="BD21" s="649"/>
      <c r="BE21" s="649"/>
      <c r="BF21" s="650"/>
      <c r="BG21" s="629" t="s">
        <v>
130</v>
      </c>
      <c r="BH21" s="630"/>
      <c r="BI21" s="630"/>
      <c r="BJ21" s="630"/>
      <c r="BK21" s="630"/>
      <c r="BL21" s="630"/>
      <c r="BM21" s="630"/>
      <c r="BN21" s="631"/>
      <c r="BO21" s="632" t="s">
        <v>
130</v>
      </c>
      <c r="BP21" s="632"/>
      <c r="BQ21" s="632"/>
      <c r="BR21" s="632"/>
      <c r="BS21" s="633" t="s">
        <v>
130</v>
      </c>
      <c r="BT21" s="633"/>
      <c r="BU21" s="633"/>
      <c r="BV21" s="633"/>
      <c r="BW21" s="633"/>
      <c r="BX21" s="633"/>
      <c r="BY21" s="633"/>
      <c r="BZ21" s="633"/>
      <c r="CA21" s="633"/>
      <c r="CB21" s="637"/>
      <c r="CD21" s="656"/>
      <c r="CE21" s="657"/>
      <c r="CF21" s="657"/>
      <c r="CG21" s="657"/>
      <c r="CH21" s="657"/>
      <c r="CI21" s="657"/>
      <c r="CJ21" s="657"/>
      <c r="CK21" s="657"/>
      <c r="CL21" s="657"/>
      <c r="CM21" s="657"/>
      <c r="CN21" s="657"/>
      <c r="CO21" s="657"/>
      <c r="CP21" s="657"/>
      <c r="CQ21" s="658"/>
      <c r="CR21" s="659"/>
      <c r="CS21" s="652"/>
      <c r="CT21" s="652"/>
      <c r="CU21" s="652"/>
      <c r="CV21" s="652"/>
      <c r="CW21" s="652"/>
      <c r="CX21" s="652"/>
      <c r="CY21" s="660"/>
      <c r="CZ21" s="661"/>
      <c r="DA21" s="661"/>
      <c r="DB21" s="661"/>
      <c r="DC21" s="661"/>
      <c r="DD21" s="651"/>
      <c r="DE21" s="652"/>
      <c r="DF21" s="652"/>
      <c r="DG21" s="652"/>
      <c r="DH21" s="652"/>
      <c r="DI21" s="652"/>
      <c r="DJ21" s="652"/>
      <c r="DK21" s="652"/>
      <c r="DL21" s="652"/>
      <c r="DM21" s="652"/>
      <c r="DN21" s="652"/>
      <c r="DO21" s="652"/>
      <c r="DP21" s="660"/>
      <c r="DQ21" s="651"/>
      <c r="DR21" s="652"/>
      <c r="DS21" s="652"/>
      <c r="DT21" s="652"/>
      <c r="DU21" s="652"/>
      <c r="DV21" s="652"/>
      <c r="DW21" s="652"/>
      <c r="DX21" s="652"/>
      <c r="DY21" s="652"/>
      <c r="DZ21" s="652"/>
      <c r="EA21" s="652"/>
      <c r="EB21" s="652"/>
      <c r="EC21" s="653"/>
    </row>
    <row r="22" spans="2:133" ht="11.25" customHeight="1" x14ac:dyDescent="0.2">
      <c r="B22" s="665" t="s">
        <v>
284</v>
      </c>
      <c r="C22" s="666"/>
      <c r="D22" s="666"/>
      <c r="E22" s="666"/>
      <c r="F22" s="666"/>
      <c r="G22" s="666"/>
      <c r="H22" s="666"/>
      <c r="I22" s="666"/>
      <c r="J22" s="666"/>
      <c r="K22" s="666"/>
      <c r="L22" s="666"/>
      <c r="M22" s="666"/>
      <c r="N22" s="666"/>
      <c r="O22" s="666"/>
      <c r="P22" s="666"/>
      <c r="Q22" s="667"/>
      <c r="R22" s="629">
        <v>
81999</v>
      </c>
      <c r="S22" s="630"/>
      <c r="T22" s="630"/>
      <c r="U22" s="630"/>
      <c r="V22" s="630"/>
      <c r="W22" s="630"/>
      <c r="X22" s="630"/>
      <c r="Y22" s="631"/>
      <c r="Z22" s="632">
        <v>
0.3</v>
      </c>
      <c r="AA22" s="632"/>
      <c r="AB22" s="632"/>
      <c r="AC22" s="632"/>
      <c r="AD22" s="633">
        <v>
81999</v>
      </c>
      <c r="AE22" s="633"/>
      <c r="AF22" s="633"/>
      <c r="AG22" s="633"/>
      <c r="AH22" s="633"/>
      <c r="AI22" s="633"/>
      <c r="AJ22" s="633"/>
      <c r="AK22" s="633"/>
      <c r="AL22" s="634">
        <v>
0.5</v>
      </c>
      <c r="AM22" s="635"/>
      <c r="AN22" s="635"/>
      <c r="AO22" s="636"/>
      <c r="AP22" s="648" t="s">
        <v>
285</v>
      </c>
      <c r="AQ22" s="649"/>
      <c r="AR22" s="649"/>
      <c r="AS22" s="649"/>
      <c r="AT22" s="649"/>
      <c r="AU22" s="649"/>
      <c r="AV22" s="649"/>
      <c r="AW22" s="649"/>
      <c r="AX22" s="649"/>
      <c r="AY22" s="649"/>
      <c r="AZ22" s="649"/>
      <c r="BA22" s="649"/>
      <c r="BB22" s="649"/>
      <c r="BC22" s="649"/>
      <c r="BD22" s="649"/>
      <c r="BE22" s="649"/>
      <c r="BF22" s="650"/>
      <c r="BG22" s="629" t="s">
        <v>
130</v>
      </c>
      <c r="BH22" s="630"/>
      <c r="BI22" s="630"/>
      <c r="BJ22" s="630"/>
      <c r="BK22" s="630"/>
      <c r="BL22" s="630"/>
      <c r="BM22" s="630"/>
      <c r="BN22" s="631"/>
      <c r="BO22" s="632" t="s">
        <v>
130</v>
      </c>
      <c r="BP22" s="632"/>
      <c r="BQ22" s="632"/>
      <c r="BR22" s="632"/>
      <c r="BS22" s="633" t="s">
        <v>
130</v>
      </c>
      <c r="BT22" s="633"/>
      <c r="BU22" s="633"/>
      <c r="BV22" s="633"/>
      <c r="BW22" s="633"/>
      <c r="BX22" s="633"/>
      <c r="BY22" s="633"/>
      <c r="BZ22" s="633"/>
      <c r="CA22" s="633"/>
      <c r="CB22" s="637"/>
      <c r="CD22" s="611" t="s">
        <v>
286</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2">
      <c r="B23" s="626" t="s">
        <v>
287</v>
      </c>
      <c r="C23" s="627"/>
      <c r="D23" s="627"/>
      <c r="E23" s="627"/>
      <c r="F23" s="627"/>
      <c r="G23" s="627"/>
      <c r="H23" s="627"/>
      <c r="I23" s="627"/>
      <c r="J23" s="627"/>
      <c r="K23" s="627"/>
      <c r="L23" s="627"/>
      <c r="M23" s="627"/>
      <c r="N23" s="627"/>
      <c r="O23" s="627"/>
      <c r="P23" s="627"/>
      <c r="Q23" s="628"/>
      <c r="R23" s="629">
        <v>
4666229</v>
      </c>
      <c r="S23" s="630"/>
      <c r="T23" s="630"/>
      <c r="U23" s="630"/>
      <c r="V23" s="630"/>
      <c r="W23" s="630"/>
      <c r="X23" s="630"/>
      <c r="Y23" s="631"/>
      <c r="Z23" s="632">
        <v>
16.7</v>
      </c>
      <c r="AA23" s="632"/>
      <c r="AB23" s="632"/>
      <c r="AC23" s="632"/>
      <c r="AD23" s="633">
        <v>
4109329</v>
      </c>
      <c r="AE23" s="633"/>
      <c r="AF23" s="633"/>
      <c r="AG23" s="633"/>
      <c r="AH23" s="633"/>
      <c r="AI23" s="633"/>
      <c r="AJ23" s="633"/>
      <c r="AK23" s="633"/>
      <c r="AL23" s="634">
        <v>
25.9</v>
      </c>
      <c r="AM23" s="635"/>
      <c r="AN23" s="635"/>
      <c r="AO23" s="636"/>
      <c r="AP23" s="648" t="s">
        <v>
288</v>
      </c>
      <c r="AQ23" s="649"/>
      <c r="AR23" s="649"/>
      <c r="AS23" s="649"/>
      <c r="AT23" s="649"/>
      <c r="AU23" s="649"/>
      <c r="AV23" s="649"/>
      <c r="AW23" s="649"/>
      <c r="AX23" s="649"/>
      <c r="AY23" s="649"/>
      <c r="AZ23" s="649"/>
      <c r="BA23" s="649"/>
      <c r="BB23" s="649"/>
      <c r="BC23" s="649"/>
      <c r="BD23" s="649"/>
      <c r="BE23" s="649"/>
      <c r="BF23" s="650"/>
      <c r="BG23" s="629">
        <v>
123</v>
      </c>
      <c r="BH23" s="630"/>
      <c r="BI23" s="630"/>
      <c r="BJ23" s="630"/>
      <c r="BK23" s="630"/>
      <c r="BL23" s="630"/>
      <c r="BM23" s="630"/>
      <c r="BN23" s="631"/>
      <c r="BO23" s="632">
        <v>
0</v>
      </c>
      <c r="BP23" s="632"/>
      <c r="BQ23" s="632"/>
      <c r="BR23" s="632"/>
      <c r="BS23" s="633" t="s">
        <v>
130</v>
      </c>
      <c r="BT23" s="633"/>
      <c r="BU23" s="633"/>
      <c r="BV23" s="633"/>
      <c r="BW23" s="633"/>
      <c r="BX23" s="633"/>
      <c r="BY23" s="633"/>
      <c r="BZ23" s="633"/>
      <c r="CA23" s="633"/>
      <c r="CB23" s="637"/>
      <c r="CD23" s="611" t="s">
        <v>
228</v>
      </c>
      <c r="CE23" s="612"/>
      <c r="CF23" s="612"/>
      <c r="CG23" s="612"/>
      <c r="CH23" s="612"/>
      <c r="CI23" s="612"/>
      <c r="CJ23" s="612"/>
      <c r="CK23" s="612"/>
      <c r="CL23" s="612"/>
      <c r="CM23" s="612"/>
      <c r="CN23" s="612"/>
      <c r="CO23" s="612"/>
      <c r="CP23" s="612"/>
      <c r="CQ23" s="613"/>
      <c r="CR23" s="611" t="s">
        <v>
289</v>
      </c>
      <c r="CS23" s="612"/>
      <c r="CT23" s="612"/>
      <c r="CU23" s="612"/>
      <c r="CV23" s="612"/>
      <c r="CW23" s="612"/>
      <c r="CX23" s="612"/>
      <c r="CY23" s="613"/>
      <c r="CZ23" s="611" t="s">
        <v>
290</v>
      </c>
      <c r="DA23" s="612"/>
      <c r="DB23" s="612"/>
      <c r="DC23" s="613"/>
      <c r="DD23" s="611" t="s">
        <v>
291</v>
      </c>
      <c r="DE23" s="612"/>
      <c r="DF23" s="612"/>
      <c r="DG23" s="612"/>
      <c r="DH23" s="612"/>
      <c r="DI23" s="612"/>
      <c r="DJ23" s="612"/>
      <c r="DK23" s="613"/>
      <c r="DL23" s="662" t="s">
        <v>
292</v>
      </c>
      <c r="DM23" s="663"/>
      <c r="DN23" s="663"/>
      <c r="DO23" s="663"/>
      <c r="DP23" s="663"/>
      <c r="DQ23" s="663"/>
      <c r="DR23" s="663"/>
      <c r="DS23" s="663"/>
      <c r="DT23" s="663"/>
      <c r="DU23" s="663"/>
      <c r="DV23" s="664"/>
      <c r="DW23" s="611" t="s">
        <v>
293</v>
      </c>
      <c r="DX23" s="612"/>
      <c r="DY23" s="612"/>
      <c r="DZ23" s="612"/>
      <c r="EA23" s="612"/>
      <c r="EB23" s="612"/>
      <c r="EC23" s="613"/>
    </row>
    <row r="24" spans="2:133" ht="11.25" customHeight="1" x14ac:dyDescent="0.2">
      <c r="B24" s="626" t="s">
        <v>
294</v>
      </c>
      <c r="C24" s="627"/>
      <c r="D24" s="627"/>
      <c r="E24" s="627"/>
      <c r="F24" s="627"/>
      <c r="G24" s="627"/>
      <c r="H24" s="627"/>
      <c r="I24" s="627"/>
      <c r="J24" s="627"/>
      <c r="K24" s="627"/>
      <c r="L24" s="627"/>
      <c r="M24" s="627"/>
      <c r="N24" s="627"/>
      <c r="O24" s="627"/>
      <c r="P24" s="627"/>
      <c r="Q24" s="628"/>
      <c r="R24" s="629">
        <v>
4109329</v>
      </c>
      <c r="S24" s="630"/>
      <c r="T24" s="630"/>
      <c r="U24" s="630"/>
      <c r="V24" s="630"/>
      <c r="W24" s="630"/>
      <c r="X24" s="630"/>
      <c r="Y24" s="631"/>
      <c r="Z24" s="632">
        <v>
14.7</v>
      </c>
      <c r="AA24" s="632"/>
      <c r="AB24" s="632"/>
      <c r="AC24" s="632"/>
      <c r="AD24" s="633">
        <v>
4109329</v>
      </c>
      <c r="AE24" s="633"/>
      <c r="AF24" s="633"/>
      <c r="AG24" s="633"/>
      <c r="AH24" s="633"/>
      <c r="AI24" s="633"/>
      <c r="AJ24" s="633"/>
      <c r="AK24" s="633"/>
      <c r="AL24" s="634">
        <v>
25.9</v>
      </c>
      <c r="AM24" s="635"/>
      <c r="AN24" s="635"/>
      <c r="AO24" s="636"/>
      <c r="AP24" s="648" t="s">
        <v>
295</v>
      </c>
      <c r="AQ24" s="649"/>
      <c r="AR24" s="649"/>
      <c r="AS24" s="649"/>
      <c r="AT24" s="649"/>
      <c r="AU24" s="649"/>
      <c r="AV24" s="649"/>
      <c r="AW24" s="649"/>
      <c r="AX24" s="649"/>
      <c r="AY24" s="649"/>
      <c r="AZ24" s="649"/>
      <c r="BA24" s="649"/>
      <c r="BB24" s="649"/>
      <c r="BC24" s="649"/>
      <c r="BD24" s="649"/>
      <c r="BE24" s="649"/>
      <c r="BF24" s="650"/>
      <c r="BG24" s="629" t="s">
        <v>
130</v>
      </c>
      <c r="BH24" s="630"/>
      <c r="BI24" s="630"/>
      <c r="BJ24" s="630"/>
      <c r="BK24" s="630"/>
      <c r="BL24" s="630"/>
      <c r="BM24" s="630"/>
      <c r="BN24" s="631"/>
      <c r="BO24" s="632" t="s">
        <v>
130</v>
      </c>
      <c r="BP24" s="632"/>
      <c r="BQ24" s="632"/>
      <c r="BR24" s="632"/>
      <c r="BS24" s="633" t="s">
        <v>
130</v>
      </c>
      <c r="BT24" s="633"/>
      <c r="BU24" s="633"/>
      <c r="BV24" s="633"/>
      <c r="BW24" s="633"/>
      <c r="BX24" s="633"/>
      <c r="BY24" s="633"/>
      <c r="BZ24" s="633"/>
      <c r="CA24" s="633"/>
      <c r="CB24" s="637"/>
      <c r="CD24" s="640" t="s">
        <v>
296</v>
      </c>
      <c r="CE24" s="641"/>
      <c r="CF24" s="641"/>
      <c r="CG24" s="641"/>
      <c r="CH24" s="641"/>
      <c r="CI24" s="641"/>
      <c r="CJ24" s="641"/>
      <c r="CK24" s="641"/>
      <c r="CL24" s="641"/>
      <c r="CM24" s="641"/>
      <c r="CN24" s="641"/>
      <c r="CO24" s="641"/>
      <c r="CP24" s="641"/>
      <c r="CQ24" s="642"/>
      <c r="CR24" s="618">
        <v>
13213059</v>
      </c>
      <c r="CS24" s="619"/>
      <c r="CT24" s="619"/>
      <c r="CU24" s="619"/>
      <c r="CV24" s="619"/>
      <c r="CW24" s="619"/>
      <c r="CX24" s="619"/>
      <c r="CY24" s="620"/>
      <c r="CZ24" s="623">
        <v>
49.5</v>
      </c>
      <c r="DA24" s="624"/>
      <c r="DB24" s="624"/>
      <c r="DC24" s="643"/>
      <c r="DD24" s="668">
        <v>
7815819</v>
      </c>
      <c r="DE24" s="619"/>
      <c r="DF24" s="619"/>
      <c r="DG24" s="619"/>
      <c r="DH24" s="619"/>
      <c r="DI24" s="619"/>
      <c r="DJ24" s="619"/>
      <c r="DK24" s="620"/>
      <c r="DL24" s="668">
        <v>
7676479</v>
      </c>
      <c r="DM24" s="619"/>
      <c r="DN24" s="619"/>
      <c r="DO24" s="619"/>
      <c r="DP24" s="619"/>
      <c r="DQ24" s="619"/>
      <c r="DR24" s="619"/>
      <c r="DS24" s="619"/>
      <c r="DT24" s="619"/>
      <c r="DU24" s="619"/>
      <c r="DV24" s="620"/>
      <c r="DW24" s="623">
        <v>
44.8</v>
      </c>
      <c r="DX24" s="624"/>
      <c r="DY24" s="624"/>
      <c r="DZ24" s="624"/>
      <c r="EA24" s="624"/>
      <c r="EB24" s="624"/>
      <c r="EC24" s="625"/>
    </row>
    <row r="25" spans="2:133" ht="11.25" customHeight="1" x14ac:dyDescent="0.2">
      <c r="B25" s="626" t="s">
        <v>
297</v>
      </c>
      <c r="C25" s="627"/>
      <c r="D25" s="627"/>
      <c r="E25" s="627"/>
      <c r="F25" s="627"/>
      <c r="G25" s="627"/>
      <c r="H25" s="627"/>
      <c r="I25" s="627"/>
      <c r="J25" s="627"/>
      <c r="K25" s="627"/>
      <c r="L25" s="627"/>
      <c r="M25" s="627"/>
      <c r="N25" s="627"/>
      <c r="O25" s="627"/>
      <c r="P25" s="627"/>
      <c r="Q25" s="628"/>
      <c r="R25" s="629">
        <v>
554025</v>
      </c>
      <c r="S25" s="630"/>
      <c r="T25" s="630"/>
      <c r="U25" s="630"/>
      <c r="V25" s="630"/>
      <c r="W25" s="630"/>
      <c r="X25" s="630"/>
      <c r="Y25" s="631"/>
      <c r="Z25" s="632">
        <v>
2</v>
      </c>
      <c r="AA25" s="632"/>
      <c r="AB25" s="632"/>
      <c r="AC25" s="632"/>
      <c r="AD25" s="633" t="s">
        <v>
130</v>
      </c>
      <c r="AE25" s="633"/>
      <c r="AF25" s="633"/>
      <c r="AG25" s="633"/>
      <c r="AH25" s="633"/>
      <c r="AI25" s="633"/>
      <c r="AJ25" s="633"/>
      <c r="AK25" s="633"/>
      <c r="AL25" s="634" t="s">
        <v>
130</v>
      </c>
      <c r="AM25" s="635"/>
      <c r="AN25" s="635"/>
      <c r="AO25" s="636"/>
      <c r="AP25" s="648" t="s">
        <v>
298</v>
      </c>
      <c r="AQ25" s="649"/>
      <c r="AR25" s="649"/>
      <c r="AS25" s="649"/>
      <c r="AT25" s="649"/>
      <c r="AU25" s="649"/>
      <c r="AV25" s="649"/>
      <c r="AW25" s="649"/>
      <c r="AX25" s="649"/>
      <c r="AY25" s="649"/>
      <c r="AZ25" s="649"/>
      <c r="BA25" s="649"/>
      <c r="BB25" s="649"/>
      <c r="BC25" s="649"/>
      <c r="BD25" s="649"/>
      <c r="BE25" s="649"/>
      <c r="BF25" s="650"/>
      <c r="BG25" s="629" t="s">
        <v>
130</v>
      </c>
      <c r="BH25" s="630"/>
      <c r="BI25" s="630"/>
      <c r="BJ25" s="630"/>
      <c r="BK25" s="630"/>
      <c r="BL25" s="630"/>
      <c r="BM25" s="630"/>
      <c r="BN25" s="631"/>
      <c r="BO25" s="632" t="s">
        <v>
130</v>
      </c>
      <c r="BP25" s="632"/>
      <c r="BQ25" s="632"/>
      <c r="BR25" s="632"/>
      <c r="BS25" s="633" t="s">
        <v>
130</v>
      </c>
      <c r="BT25" s="633"/>
      <c r="BU25" s="633"/>
      <c r="BV25" s="633"/>
      <c r="BW25" s="633"/>
      <c r="BX25" s="633"/>
      <c r="BY25" s="633"/>
      <c r="BZ25" s="633"/>
      <c r="CA25" s="633"/>
      <c r="CB25" s="637"/>
      <c r="CD25" s="644" t="s">
        <v>
299</v>
      </c>
      <c r="CE25" s="645"/>
      <c r="CF25" s="645"/>
      <c r="CG25" s="645"/>
      <c r="CH25" s="645"/>
      <c r="CI25" s="645"/>
      <c r="CJ25" s="645"/>
      <c r="CK25" s="645"/>
      <c r="CL25" s="645"/>
      <c r="CM25" s="645"/>
      <c r="CN25" s="645"/>
      <c r="CO25" s="645"/>
      <c r="CP25" s="645"/>
      <c r="CQ25" s="646"/>
      <c r="CR25" s="629">
        <v>
3902945</v>
      </c>
      <c r="CS25" s="654"/>
      <c r="CT25" s="654"/>
      <c r="CU25" s="654"/>
      <c r="CV25" s="654"/>
      <c r="CW25" s="654"/>
      <c r="CX25" s="654"/>
      <c r="CY25" s="655"/>
      <c r="CZ25" s="634">
        <v>
14.6</v>
      </c>
      <c r="DA25" s="669"/>
      <c r="DB25" s="669"/>
      <c r="DC25" s="671"/>
      <c r="DD25" s="638">
        <v>
3619074</v>
      </c>
      <c r="DE25" s="654"/>
      <c r="DF25" s="654"/>
      <c r="DG25" s="654"/>
      <c r="DH25" s="654"/>
      <c r="DI25" s="654"/>
      <c r="DJ25" s="654"/>
      <c r="DK25" s="655"/>
      <c r="DL25" s="638">
        <v>
3480319</v>
      </c>
      <c r="DM25" s="654"/>
      <c r="DN25" s="654"/>
      <c r="DO25" s="654"/>
      <c r="DP25" s="654"/>
      <c r="DQ25" s="654"/>
      <c r="DR25" s="654"/>
      <c r="DS25" s="654"/>
      <c r="DT25" s="654"/>
      <c r="DU25" s="654"/>
      <c r="DV25" s="655"/>
      <c r="DW25" s="634">
        <v>
20.3</v>
      </c>
      <c r="DX25" s="669"/>
      <c r="DY25" s="669"/>
      <c r="DZ25" s="669"/>
      <c r="EA25" s="669"/>
      <c r="EB25" s="669"/>
      <c r="EC25" s="670"/>
    </row>
    <row r="26" spans="2:133" ht="11.25" customHeight="1" x14ac:dyDescent="0.2">
      <c r="B26" s="626" t="s">
        <v>
300</v>
      </c>
      <c r="C26" s="627"/>
      <c r="D26" s="627"/>
      <c r="E26" s="627"/>
      <c r="F26" s="627"/>
      <c r="G26" s="627"/>
      <c r="H26" s="627"/>
      <c r="I26" s="627"/>
      <c r="J26" s="627"/>
      <c r="K26" s="627"/>
      <c r="L26" s="627"/>
      <c r="M26" s="627"/>
      <c r="N26" s="627"/>
      <c r="O26" s="627"/>
      <c r="P26" s="627"/>
      <c r="Q26" s="628"/>
      <c r="R26" s="629">
        <v>
2875</v>
      </c>
      <c r="S26" s="630"/>
      <c r="T26" s="630"/>
      <c r="U26" s="630"/>
      <c r="V26" s="630"/>
      <c r="W26" s="630"/>
      <c r="X26" s="630"/>
      <c r="Y26" s="631"/>
      <c r="Z26" s="632">
        <v>
0</v>
      </c>
      <c r="AA26" s="632"/>
      <c r="AB26" s="632"/>
      <c r="AC26" s="632"/>
      <c r="AD26" s="633" t="s">
        <v>
130</v>
      </c>
      <c r="AE26" s="633"/>
      <c r="AF26" s="633"/>
      <c r="AG26" s="633"/>
      <c r="AH26" s="633"/>
      <c r="AI26" s="633"/>
      <c r="AJ26" s="633"/>
      <c r="AK26" s="633"/>
      <c r="AL26" s="634" t="s">
        <v>
130</v>
      </c>
      <c r="AM26" s="635"/>
      <c r="AN26" s="635"/>
      <c r="AO26" s="636"/>
      <c r="AP26" s="648" t="s">
        <v>
301</v>
      </c>
      <c r="AQ26" s="672"/>
      <c r="AR26" s="672"/>
      <c r="AS26" s="672"/>
      <c r="AT26" s="672"/>
      <c r="AU26" s="672"/>
      <c r="AV26" s="672"/>
      <c r="AW26" s="672"/>
      <c r="AX26" s="672"/>
      <c r="AY26" s="672"/>
      <c r="AZ26" s="672"/>
      <c r="BA26" s="672"/>
      <c r="BB26" s="672"/>
      <c r="BC26" s="672"/>
      <c r="BD26" s="672"/>
      <c r="BE26" s="672"/>
      <c r="BF26" s="650"/>
      <c r="BG26" s="629" t="s">
        <v>
130</v>
      </c>
      <c r="BH26" s="630"/>
      <c r="BI26" s="630"/>
      <c r="BJ26" s="630"/>
      <c r="BK26" s="630"/>
      <c r="BL26" s="630"/>
      <c r="BM26" s="630"/>
      <c r="BN26" s="631"/>
      <c r="BO26" s="632" t="s">
        <v>
130</v>
      </c>
      <c r="BP26" s="632"/>
      <c r="BQ26" s="632"/>
      <c r="BR26" s="632"/>
      <c r="BS26" s="633" t="s">
        <v>
130</v>
      </c>
      <c r="BT26" s="633"/>
      <c r="BU26" s="633"/>
      <c r="BV26" s="633"/>
      <c r="BW26" s="633"/>
      <c r="BX26" s="633"/>
      <c r="BY26" s="633"/>
      <c r="BZ26" s="633"/>
      <c r="CA26" s="633"/>
      <c r="CB26" s="637"/>
      <c r="CD26" s="644" t="s">
        <v>
302</v>
      </c>
      <c r="CE26" s="645"/>
      <c r="CF26" s="645"/>
      <c r="CG26" s="645"/>
      <c r="CH26" s="645"/>
      <c r="CI26" s="645"/>
      <c r="CJ26" s="645"/>
      <c r="CK26" s="645"/>
      <c r="CL26" s="645"/>
      <c r="CM26" s="645"/>
      <c r="CN26" s="645"/>
      <c r="CO26" s="645"/>
      <c r="CP26" s="645"/>
      <c r="CQ26" s="646"/>
      <c r="CR26" s="629">
        <v>
2409688</v>
      </c>
      <c r="CS26" s="630"/>
      <c r="CT26" s="630"/>
      <c r="CU26" s="630"/>
      <c r="CV26" s="630"/>
      <c r="CW26" s="630"/>
      <c r="CX26" s="630"/>
      <c r="CY26" s="631"/>
      <c r="CZ26" s="634">
        <v>
9</v>
      </c>
      <c r="DA26" s="669"/>
      <c r="DB26" s="669"/>
      <c r="DC26" s="671"/>
      <c r="DD26" s="638">
        <v>
2177181</v>
      </c>
      <c r="DE26" s="630"/>
      <c r="DF26" s="630"/>
      <c r="DG26" s="630"/>
      <c r="DH26" s="630"/>
      <c r="DI26" s="630"/>
      <c r="DJ26" s="630"/>
      <c r="DK26" s="631"/>
      <c r="DL26" s="638" t="s">
        <v>
130</v>
      </c>
      <c r="DM26" s="630"/>
      <c r="DN26" s="630"/>
      <c r="DO26" s="630"/>
      <c r="DP26" s="630"/>
      <c r="DQ26" s="630"/>
      <c r="DR26" s="630"/>
      <c r="DS26" s="630"/>
      <c r="DT26" s="630"/>
      <c r="DU26" s="630"/>
      <c r="DV26" s="631"/>
      <c r="DW26" s="634" t="s">
        <v>
130</v>
      </c>
      <c r="DX26" s="669"/>
      <c r="DY26" s="669"/>
      <c r="DZ26" s="669"/>
      <c r="EA26" s="669"/>
      <c r="EB26" s="669"/>
      <c r="EC26" s="670"/>
    </row>
    <row r="27" spans="2:133" ht="11.25" customHeight="1" x14ac:dyDescent="0.2">
      <c r="B27" s="626" t="s">
        <v>
303</v>
      </c>
      <c r="C27" s="627"/>
      <c r="D27" s="627"/>
      <c r="E27" s="627"/>
      <c r="F27" s="627"/>
      <c r="G27" s="627"/>
      <c r="H27" s="627"/>
      <c r="I27" s="627"/>
      <c r="J27" s="627"/>
      <c r="K27" s="627"/>
      <c r="L27" s="627"/>
      <c r="M27" s="627"/>
      <c r="N27" s="627"/>
      <c r="O27" s="627"/>
      <c r="P27" s="627"/>
      <c r="Q27" s="628"/>
      <c r="R27" s="629">
        <v>
16348321</v>
      </c>
      <c r="S27" s="630"/>
      <c r="T27" s="630"/>
      <c r="U27" s="630"/>
      <c r="V27" s="630"/>
      <c r="W27" s="630"/>
      <c r="X27" s="630"/>
      <c r="Y27" s="631"/>
      <c r="Z27" s="632">
        <v>
58.4</v>
      </c>
      <c r="AA27" s="632"/>
      <c r="AB27" s="632"/>
      <c r="AC27" s="632"/>
      <c r="AD27" s="633">
        <v>
15791298</v>
      </c>
      <c r="AE27" s="633"/>
      <c r="AF27" s="633"/>
      <c r="AG27" s="633"/>
      <c r="AH27" s="633"/>
      <c r="AI27" s="633"/>
      <c r="AJ27" s="633"/>
      <c r="AK27" s="633"/>
      <c r="AL27" s="634">
        <v>
99.699996948242188</v>
      </c>
      <c r="AM27" s="635"/>
      <c r="AN27" s="635"/>
      <c r="AO27" s="636"/>
      <c r="AP27" s="626" t="s">
        <v>
304</v>
      </c>
      <c r="AQ27" s="627"/>
      <c r="AR27" s="627"/>
      <c r="AS27" s="627"/>
      <c r="AT27" s="627"/>
      <c r="AU27" s="627"/>
      <c r="AV27" s="627"/>
      <c r="AW27" s="627"/>
      <c r="AX27" s="627"/>
      <c r="AY27" s="627"/>
      <c r="AZ27" s="627"/>
      <c r="BA27" s="627"/>
      <c r="BB27" s="627"/>
      <c r="BC27" s="627"/>
      <c r="BD27" s="627"/>
      <c r="BE27" s="627"/>
      <c r="BF27" s="628"/>
      <c r="BG27" s="629">
        <v>
9337241</v>
      </c>
      <c r="BH27" s="630"/>
      <c r="BI27" s="630"/>
      <c r="BJ27" s="630"/>
      <c r="BK27" s="630"/>
      <c r="BL27" s="630"/>
      <c r="BM27" s="630"/>
      <c r="BN27" s="631"/>
      <c r="BO27" s="632">
        <v>
100</v>
      </c>
      <c r="BP27" s="632"/>
      <c r="BQ27" s="632"/>
      <c r="BR27" s="632"/>
      <c r="BS27" s="633">
        <v>
226117</v>
      </c>
      <c r="BT27" s="633"/>
      <c r="BU27" s="633"/>
      <c r="BV27" s="633"/>
      <c r="BW27" s="633"/>
      <c r="BX27" s="633"/>
      <c r="BY27" s="633"/>
      <c r="BZ27" s="633"/>
      <c r="CA27" s="633"/>
      <c r="CB27" s="637"/>
      <c r="CD27" s="644" t="s">
        <v>
305</v>
      </c>
      <c r="CE27" s="645"/>
      <c r="CF27" s="645"/>
      <c r="CG27" s="645"/>
      <c r="CH27" s="645"/>
      <c r="CI27" s="645"/>
      <c r="CJ27" s="645"/>
      <c r="CK27" s="645"/>
      <c r="CL27" s="645"/>
      <c r="CM27" s="645"/>
      <c r="CN27" s="645"/>
      <c r="CO27" s="645"/>
      <c r="CP27" s="645"/>
      <c r="CQ27" s="646"/>
      <c r="CR27" s="629">
        <v>
6388482</v>
      </c>
      <c r="CS27" s="654"/>
      <c r="CT27" s="654"/>
      <c r="CU27" s="654"/>
      <c r="CV27" s="654"/>
      <c r="CW27" s="654"/>
      <c r="CX27" s="654"/>
      <c r="CY27" s="655"/>
      <c r="CZ27" s="634">
        <v>
23.9</v>
      </c>
      <c r="DA27" s="669"/>
      <c r="DB27" s="669"/>
      <c r="DC27" s="671"/>
      <c r="DD27" s="638">
        <v>
1384517</v>
      </c>
      <c r="DE27" s="654"/>
      <c r="DF27" s="654"/>
      <c r="DG27" s="654"/>
      <c r="DH27" s="654"/>
      <c r="DI27" s="654"/>
      <c r="DJ27" s="654"/>
      <c r="DK27" s="655"/>
      <c r="DL27" s="638">
        <v>
1383932</v>
      </c>
      <c r="DM27" s="654"/>
      <c r="DN27" s="654"/>
      <c r="DO27" s="654"/>
      <c r="DP27" s="654"/>
      <c r="DQ27" s="654"/>
      <c r="DR27" s="654"/>
      <c r="DS27" s="654"/>
      <c r="DT27" s="654"/>
      <c r="DU27" s="654"/>
      <c r="DV27" s="655"/>
      <c r="DW27" s="634">
        <v>
8.1</v>
      </c>
      <c r="DX27" s="669"/>
      <c r="DY27" s="669"/>
      <c r="DZ27" s="669"/>
      <c r="EA27" s="669"/>
      <c r="EB27" s="669"/>
      <c r="EC27" s="670"/>
    </row>
    <row r="28" spans="2:133" ht="11.25" customHeight="1" x14ac:dyDescent="0.2">
      <c r="B28" s="626" t="s">
        <v>
306</v>
      </c>
      <c r="C28" s="627"/>
      <c r="D28" s="627"/>
      <c r="E28" s="627"/>
      <c r="F28" s="627"/>
      <c r="G28" s="627"/>
      <c r="H28" s="627"/>
      <c r="I28" s="627"/>
      <c r="J28" s="627"/>
      <c r="K28" s="627"/>
      <c r="L28" s="627"/>
      <c r="M28" s="627"/>
      <c r="N28" s="627"/>
      <c r="O28" s="627"/>
      <c r="P28" s="627"/>
      <c r="Q28" s="628"/>
      <c r="R28" s="629">
        <v>
5994</v>
      </c>
      <c r="S28" s="630"/>
      <c r="T28" s="630"/>
      <c r="U28" s="630"/>
      <c r="V28" s="630"/>
      <c r="W28" s="630"/>
      <c r="X28" s="630"/>
      <c r="Y28" s="631"/>
      <c r="Z28" s="632">
        <v>
0</v>
      </c>
      <c r="AA28" s="632"/>
      <c r="AB28" s="632"/>
      <c r="AC28" s="632"/>
      <c r="AD28" s="633">
        <v>
5994</v>
      </c>
      <c r="AE28" s="633"/>
      <c r="AF28" s="633"/>
      <c r="AG28" s="633"/>
      <c r="AH28" s="633"/>
      <c r="AI28" s="633"/>
      <c r="AJ28" s="633"/>
      <c r="AK28" s="633"/>
      <c r="AL28" s="634">
        <v>
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
307</v>
      </c>
      <c r="CE28" s="645"/>
      <c r="CF28" s="645"/>
      <c r="CG28" s="645"/>
      <c r="CH28" s="645"/>
      <c r="CI28" s="645"/>
      <c r="CJ28" s="645"/>
      <c r="CK28" s="645"/>
      <c r="CL28" s="645"/>
      <c r="CM28" s="645"/>
      <c r="CN28" s="645"/>
      <c r="CO28" s="645"/>
      <c r="CP28" s="645"/>
      <c r="CQ28" s="646"/>
      <c r="CR28" s="629">
        <v>
2921632</v>
      </c>
      <c r="CS28" s="630"/>
      <c r="CT28" s="630"/>
      <c r="CU28" s="630"/>
      <c r="CV28" s="630"/>
      <c r="CW28" s="630"/>
      <c r="CX28" s="630"/>
      <c r="CY28" s="631"/>
      <c r="CZ28" s="634">
        <v>
11</v>
      </c>
      <c r="DA28" s="669"/>
      <c r="DB28" s="669"/>
      <c r="DC28" s="671"/>
      <c r="DD28" s="638">
        <v>
2812228</v>
      </c>
      <c r="DE28" s="630"/>
      <c r="DF28" s="630"/>
      <c r="DG28" s="630"/>
      <c r="DH28" s="630"/>
      <c r="DI28" s="630"/>
      <c r="DJ28" s="630"/>
      <c r="DK28" s="631"/>
      <c r="DL28" s="638">
        <v>
2812228</v>
      </c>
      <c r="DM28" s="630"/>
      <c r="DN28" s="630"/>
      <c r="DO28" s="630"/>
      <c r="DP28" s="630"/>
      <c r="DQ28" s="630"/>
      <c r="DR28" s="630"/>
      <c r="DS28" s="630"/>
      <c r="DT28" s="630"/>
      <c r="DU28" s="630"/>
      <c r="DV28" s="631"/>
      <c r="DW28" s="634">
        <v>
16.399999999999999</v>
      </c>
      <c r="DX28" s="669"/>
      <c r="DY28" s="669"/>
      <c r="DZ28" s="669"/>
      <c r="EA28" s="669"/>
      <c r="EB28" s="669"/>
      <c r="EC28" s="670"/>
    </row>
    <row r="29" spans="2:133" ht="11.25" customHeight="1" x14ac:dyDescent="0.2">
      <c r="B29" s="626" t="s">
        <v>
308</v>
      </c>
      <c r="C29" s="627"/>
      <c r="D29" s="627"/>
      <c r="E29" s="627"/>
      <c r="F29" s="627"/>
      <c r="G29" s="627"/>
      <c r="H29" s="627"/>
      <c r="I29" s="627"/>
      <c r="J29" s="627"/>
      <c r="K29" s="627"/>
      <c r="L29" s="627"/>
      <c r="M29" s="627"/>
      <c r="N29" s="627"/>
      <c r="O29" s="627"/>
      <c r="P29" s="627"/>
      <c r="Q29" s="628"/>
      <c r="R29" s="629">
        <v>
209863</v>
      </c>
      <c r="S29" s="630"/>
      <c r="T29" s="630"/>
      <c r="U29" s="630"/>
      <c r="V29" s="630"/>
      <c r="W29" s="630"/>
      <c r="X29" s="630"/>
      <c r="Y29" s="631"/>
      <c r="Z29" s="632">
        <v>
0.7</v>
      </c>
      <c r="AA29" s="632"/>
      <c r="AB29" s="632"/>
      <c r="AC29" s="632"/>
      <c r="AD29" s="633" t="s">
        <v>
130</v>
      </c>
      <c r="AE29" s="633"/>
      <c r="AF29" s="633"/>
      <c r="AG29" s="633"/>
      <c r="AH29" s="633"/>
      <c r="AI29" s="633"/>
      <c r="AJ29" s="633"/>
      <c r="AK29" s="633"/>
      <c r="AL29" s="634" t="s">
        <v>
130</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
309</v>
      </c>
      <c r="CE29" s="679"/>
      <c r="CF29" s="644" t="s">
        <v>
70</v>
      </c>
      <c r="CG29" s="645"/>
      <c r="CH29" s="645"/>
      <c r="CI29" s="645"/>
      <c r="CJ29" s="645"/>
      <c r="CK29" s="645"/>
      <c r="CL29" s="645"/>
      <c r="CM29" s="645"/>
      <c r="CN29" s="645"/>
      <c r="CO29" s="645"/>
      <c r="CP29" s="645"/>
      <c r="CQ29" s="646"/>
      <c r="CR29" s="629">
        <v>
2921630</v>
      </c>
      <c r="CS29" s="654"/>
      <c r="CT29" s="654"/>
      <c r="CU29" s="654"/>
      <c r="CV29" s="654"/>
      <c r="CW29" s="654"/>
      <c r="CX29" s="654"/>
      <c r="CY29" s="655"/>
      <c r="CZ29" s="634">
        <v>
11</v>
      </c>
      <c r="DA29" s="669"/>
      <c r="DB29" s="669"/>
      <c r="DC29" s="671"/>
      <c r="DD29" s="638">
        <v>
2812226</v>
      </c>
      <c r="DE29" s="654"/>
      <c r="DF29" s="654"/>
      <c r="DG29" s="654"/>
      <c r="DH29" s="654"/>
      <c r="DI29" s="654"/>
      <c r="DJ29" s="654"/>
      <c r="DK29" s="655"/>
      <c r="DL29" s="638">
        <v>
2812226</v>
      </c>
      <c r="DM29" s="654"/>
      <c r="DN29" s="654"/>
      <c r="DO29" s="654"/>
      <c r="DP29" s="654"/>
      <c r="DQ29" s="654"/>
      <c r="DR29" s="654"/>
      <c r="DS29" s="654"/>
      <c r="DT29" s="654"/>
      <c r="DU29" s="654"/>
      <c r="DV29" s="655"/>
      <c r="DW29" s="634">
        <v>
16.399999999999999</v>
      </c>
      <c r="DX29" s="669"/>
      <c r="DY29" s="669"/>
      <c r="DZ29" s="669"/>
      <c r="EA29" s="669"/>
      <c r="EB29" s="669"/>
      <c r="EC29" s="670"/>
    </row>
    <row r="30" spans="2:133" ht="11.25" customHeight="1" x14ac:dyDescent="0.2">
      <c r="B30" s="626" t="s">
        <v>
310</v>
      </c>
      <c r="C30" s="627"/>
      <c r="D30" s="627"/>
      <c r="E30" s="627"/>
      <c r="F30" s="627"/>
      <c r="G30" s="627"/>
      <c r="H30" s="627"/>
      <c r="I30" s="627"/>
      <c r="J30" s="627"/>
      <c r="K30" s="627"/>
      <c r="L30" s="627"/>
      <c r="M30" s="627"/>
      <c r="N30" s="627"/>
      <c r="O30" s="627"/>
      <c r="P30" s="627"/>
      <c r="Q30" s="628"/>
      <c r="R30" s="629">
        <v>
168752</v>
      </c>
      <c r="S30" s="630"/>
      <c r="T30" s="630"/>
      <c r="U30" s="630"/>
      <c r="V30" s="630"/>
      <c r="W30" s="630"/>
      <c r="X30" s="630"/>
      <c r="Y30" s="631"/>
      <c r="Z30" s="632">
        <v>
0.6</v>
      </c>
      <c r="AA30" s="632"/>
      <c r="AB30" s="632"/>
      <c r="AC30" s="632"/>
      <c r="AD30" s="633">
        <v>
11567</v>
      </c>
      <c r="AE30" s="633"/>
      <c r="AF30" s="633"/>
      <c r="AG30" s="633"/>
      <c r="AH30" s="633"/>
      <c r="AI30" s="633"/>
      <c r="AJ30" s="633"/>
      <c r="AK30" s="633"/>
      <c r="AL30" s="634">
        <v>
0.1</v>
      </c>
      <c r="AM30" s="635"/>
      <c r="AN30" s="635"/>
      <c r="AO30" s="636"/>
      <c r="AP30" s="608" t="s">
        <v>
228</v>
      </c>
      <c r="AQ30" s="609"/>
      <c r="AR30" s="609"/>
      <c r="AS30" s="609"/>
      <c r="AT30" s="609"/>
      <c r="AU30" s="609"/>
      <c r="AV30" s="609"/>
      <c r="AW30" s="609"/>
      <c r="AX30" s="609"/>
      <c r="AY30" s="609"/>
      <c r="AZ30" s="609"/>
      <c r="BA30" s="609"/>
      <c r="BB30" s="609"/>
      <c r="BC30" s="609"/>
      <c r="BD30" s="609"/>
      <c r="BE30" s="609"/>
      <c r="BF30" s="610"/>
      <c r="BG30" s="608" t="s">
        <v>
311</v>
      </c>
      <c r="BH30" s="676"/>
      <c r="BI30" s="676"/>
      <c r="BJ30" s="676"/>
      <c r="BK30" s="676"/>
      <c r="BL30" s="676"/>
      <c r="BM30" s="676"/>
      <c r="BN30" s="676"/>
      <c r="BO30" s="676"/>
      <c r="BP30" s="676"/>
      <c r="BQ30" s="677"/>
      <c r="BR30" s="608" t="s">
        <v>
312</v>
      </c>
      <c r="BS30" s="676"/>
      <c r="BT30" s="676"/>
      <c r="BU30" s="676"/>
      <c r="BV30" s="676"/>
      <c r="BW30" s="676"/>
      <c r="BX30" s="676"/>
      <c r="BY30" s="676"/>
      <c r="BZ30" s="676"/>
      <c r="CA30" s="676"/>
      <c r="CB30" s="677"/>
      <c r="CD30" s="680"/>
      <c r="CE30" s="681"/>
      <c r="CF30" s="644" t="s">
        <v>
313</v>
      </c>
      <c r="CG30" s="645"/>
      <c r="CH30" s="645"/>
      <c r="CI30" s="645"/>
      <c r="CJ30" s="645"/>
      <c r="CK30" s="645"/>
      <c r="CL30" s="645"/>
      <c r="CM30" s="645"/>
      <c r="CN30" s="645"/>
      <c r="CO30" s="645"/>
      <c r="CP30" s="645"/>
      <c r="CQ30" s="646"/>
      <c r="CR30" s="629">
        <v>
2757626</v>
      </c>
      <c r="CS30" s="630"/>
      <c r="CT30" s="630"/>
      <c r="CU30" s="630"/>
      <c r="CV30" s="630"/>
      <c r="CW30" s="630"/>
      <c r="CX30" s="630"/>
      <c r="CY30" s="631"/>
      <c r="CZ30" s="634">
        <v>
10.3</v>
      </c>
      <c r="DA30" s="669"/>
      <c r="DB30" s="669"/>
      <c r="DC30" s="671"/>
      <c r="DD30" s="638">
        <v>
2648222</v>
      </c>
      <c r="DE30" s="630"/>
      <c r="DF30" s="630"/>
      <c r="DG30" s="630"/>
      <c r="DH30" s="630"/>
      <c r="DI30" s="630"/>
      <c r="DJ30" s="630"/>
      <c r="DK30" s="631"/>
      <c r="DL30" s="638">
        <v>
2648222</v>
      </c>
      <c r="DM30" s="630"/>
      <c r="DN30" s="630"/>
      <c r="DO30" s="630"/>
      <c r="DP30" s="630"/>
      <c r="DQ30" s="630"/>
      <c r="DR30" s="630"/>
      <c r="DS30" s="630"/>
      <c r="DT30" s="630"/>
      <c r="DU30" s="630"/>
      <c r="DV30" s="631"/>
      <c r="DW30" s="634">
        <v>
15.5</v>
      </c>
      <c r="DX30" s="669"/>
      <c r="DY30" s="669"/>
      <c r="DZ30" s="669"/>
      <c r="EA30" s="669"/>
      <c r="EB30" s="669"/>
      <c r="EC30" s="670"/>
    </row>
    <row r="31" spans="2:133" ht="11.25" customHeight="1" x14ac:dyDescent="0.2">
      <c r="B31" s="626" t="s">
        <v>
314</v>
      </c>
      <c r="C31" s="627"/>
      <c r="D31" s="627"/>
      <c r="E31" s="627"/>
      <c r="F31" s="627"/>
      <c r="G31" s="627"/>
      <c r="H31" s="627"/>
      <c r="I31" s="627"/>
      <c r="J31" s="627"/>
      <c r="K31" s="627"/>
      <c r="L31" s="627"/>
      <c r="M31" s="627"/>
      <c r="N31" s="627"/>
      <c r="O31" s="627"/>
      <c r="P31" s="627"/>
      <c r="Q31" s="628"/>
      <c r="R31" s="629">
        <v>
40864</v>
      </c>
      <c r="S31" s="630"/>
      <c r="T31" s="630"/>
      <c r="U31" s="630"/>
      <c r="V31" s="630"/>
      <c r="W31" s="630"/>
      <c r="X31" s="630"/>
      <c r="Y31" s="631"/>
      <c r="Z31" s="632">
        <v>
0.1</v>
      </c>
      <c r="AA31" s="632"/>
      <c r="AB31" s="632"/>
      <c r="AC31" s="632"/>
      <c r="AD31" s="633" t="s">
        <v>
130</v>
      </c>
      <c r="AE31" s="633"/>
      <c r="AF31" s="633"/>
      <c r="AG31" s="633"/>
      <c r="AH31" s="633"/>
      <c r="AI31" s="633"/>
      <c r="AJ31" s="633"/>
      <c r="AK31" s="633"/>
      <c r="AL31" s="634" t="s">
        <v>
130</v>
      </c>
      <c r="AM31" s="635"/>
      <c r="AN31" s="635"/>
      <c r="AO31" s="636"/>
      <c r="AP31" s="689" t="s">
        <v>
315</v>
      </c>
      <c r="AQ31" s="690"/>
      <c r="AR31" s="690"/>
      <c r="AS31" s="690"/>
      <c r="AT31" s="695" t="s">
        <v>
316</v>
      </c>
      <c r="AU31" s="366"/>
      <c r="AV31" s="366"/>
      <c r="AW31" s="366"/>
      <c r="AX31" s="615" t="s">
        <v>
193</v>
      </c>
      <c r="AY31" s="616"/>
      <c r="AZ31" s="616"/>
      <c r="BA31" s="616"/>
      <c r="BB31" s="616"/>
      <c r="BC31" s="616"/>
      <c r="BD31" s="616"/>
      <c r="BE31" s="616"/>
      <c r="BF31" s="617"/>
      <c r="BG31" s="688">
        <v>
99</v>
      </c>
      <c r="BH31" s="684"/>
      <c r="BI31" s="684"/>
      <c r="BJ31" s="684"/>
      <c r="BK31" s="684"/>
      <c r="BL31" s="684"/>
      <c r="BM31" s="624">
        <v>
97.3</v>
      </c>
      <c r="BN31" s="684"/>
      <c r="BO31" s="684"/>
      <c r="BP31" s="684"/>
      <c r="BQ31" s="685"/>
      <c r="BR31" s="688">
        <v>
98.8</v>
      </c>
      <c r="BS31" s="684"/>
      <c r="BT31" s="684"/>
      <c r="BU31" s="684"/>
      <c r="BV31" s="684"/>
      <c r="BW31" s="684"/>
      <c r="BX31" s="624">
        <v>
97.1</v>
      </c>
      <c r="BY31" s="684"/>
      <c r="BZ31" s="684"/>
      <c r="CA31" s="684"/>
      <c r="CB31" s="685"/>
      <c r="CD31" s="680"/>
      <c r="CE31" s="681"/>
      <c r="CF31" s="644" t="s">
        <v>
317</v>
      </c>
      <c r="CG31" s="645"/>
      <c r="CH31" s="645"/>
      <c r="CI31" s="645"/>
      <c r="CJ31" s="645"/>
      <c r="CK31" s="645"/>
      <c r="CL31" s="645"/>
      <c r="CM31" s="645"/>
      <c r="CN31" s="645"/>
      <c r="CO31" s="645"/>
      <c r="CP31" s="645"/>
      <c r="CQ31" s="646"/>
      <c r="CR31" s="629">
        <v>
164004</v>
      </c>
      <c r="CS31" s="654"/>
      <c r="CT31" s="654"/>
      <c r="CU31" s="654"/>
      <c r="CV31" s="654"/>
      <c r="CW31" s="654"/>
      <c r="CX31" s="654"/>
      <c r="CY31" s="655"/>
      <c r="CZ31" s="634">
        <v>
0.6</v>
      </c>
      <c r="DA31" s="669"/>
      <c r="DB31" s="669"/>
      <c r="DC31" s="671"/>
      <c r="DD31" s="638">
        <v>
164004</v>
      </c>
      <c r="DE31" s="654"/>
      <c r="DF31" s="654"/>
      <c r="DG31" s="654"/>
      <c r="DH31" s="654"/>
      <c r="DI31" s="654"/>
      <c r="DJ31" s="654"/>
      <c r="DK31" s="655"/>
      <c r="DL31" s="638">
        <v>
164004</v>
      </c>
      <c r="DM31" s="654"/>
      <c r="DN31" s="654"/>
      <c r="DO31" s="654"/>
      <c r="DP31" s="654"/>
      <c r="DQ31" s="654"/>
      <c r="DR31" s="654"/>
      <c r="DS31" s="654"/>
      <c r="DT31" s="654"/>
      <c r="DU31" s="654"/>
      <c r="DV31" s="655"/>
      <c r="DW31" s="634">
        <v>
1</v>
      </c>
      <c r="DX31" s="669"/>
      <c r="DY31" s="669"/>
      <c r="DZ31" s="669"/>
      <c r="EA31" s="669"/>
      <c r="EB31" s="669"/>
      <c r="EC31" s="670"/>
    </row>
    <row r="32" spans="2:133" ht="11.25" customHeight="1" x14ac:dyDescent="0.2">
      <c r="B32" s="626" t="s">
        <v>
318</v>
      </c>
      <c r="C32" s="627"/>
      <c r="D32" s="627"/>
      <c r="E32" s="627"/>
      <c r="F32" s="627"/>
      <c r="G32" s="627"/>
      <c r="H32" s="627"/>
      <c r="I32" s="627"/>
      <c r="J32" s="627"/>
      <c r="K32" s="627"/>
      <c r="L32" s="627"/>
      <c r="M32" s="627"/>
      <c r="N32" s="627"/>
      <c r="O32" s="627"/>
      <c r="P32" s="627"/>
      <c r="Q32" s="628"/>
      <c r="R32" s="629">
        <v>
5706206</v>
      </c>
      <c r="S32" s="630"/>
      <c r="T32" s="630"/>
      <c r="U32" s="630"/>
      <c r="V32" s="630"/>
      <c r="W32" s="630"/>
      <c r="X32" s="630"/>
      <c r="Y32" s="631"/>
      <c r="Z32" s="632">
        <v>
20.399999999999999</v>
      </c>
      <c r="AA32" s="632"/>
      <c r="AB32" s="632"/>
      <c r="AC32" s="632"/>
      <c r="AD32" s="633" t="s">
        <v>
130</v>
      </c>
      <c r="AE32" s="633"/>
      <c r="AF32" s="633"/>
      <c r="AG32" s="633"/>
      <c r="AH32" s="633"/>
      <c r="AI32" s="633"/>
      <c r="AJ32" s="633"/>
      <c r="AK32" s="633"/>
      <c r="AL32" s="634" t="s">
        <v>
130</v>
      </c>
      <c r="AM32" s="635"/>
      <c r="AN32" s="635"/>
      <c r="AO32" s="636"/>
      <c r="AP32" s="691"/>
      <c r="AQ32" s="692"/>
      <c r="AR32" s="692"/>
      <c r="AS32" s="692"/>
      <c r="AT32" s="696"/>
      <c r="AU32" s="362" t="s">
        <v>
319</v>
      </c>
      <c r="AV32" s="362"/>
      <c r="AW32" s="362"/>
      <c r="AX32" s="626" t="s">
        <v>
320</v>
      </c>
      <c r="AY32" s="627"/>
      <c r="AZ32" s="627"/>
      <c r="BA32" s="627"/>
      <c r="BB32" s="627"/>
      <c r="BC32" s="627"/>
      <c r="BD32" s="627"/>
      <c r="BE32" s="627"/>
      <c r="BF32" s="628"/>
      <c r="BG32" s="698">
        <v>
98.5</v>
      </c>
      <c r="BH32" s="654"/>
      <c r="BI32" s="654"/>
      <c r="BJ32" s="654"/>
      <c r="BK32" s="654"/>
      <c r="BL32" s="654"/>
      <c r="BM32" s="635">
        <v>
96.1</v>
      </c>
      <c r="BN32" s="686"/>
      <c r="BO32" s="686"/>
      <c r="BP32" s="686"/>
      <c r="BQ32" s="687"/>
      <c r="BR32" s="698">
        <v>
98.4</v>
      </c>
      <c r="BS32" s="654"/>
      <c r="BT32" s="654"/>
      <c r="BU32" s="654"/>
      <c r="BV32" s="654"/>
      <c r="BW32" s="654"/>
      <c r="BX32" s="635">
        <v>
96</v>
      </c>
      <c r="BY32" s="686"/>
      <c r="BZ32" s="686"/>
      <c r="CA32" s="686"/>
      <c r="CB32" s="687"/>
      <c r="CD32" s="682"/>
      <c r="CE32" s="683"/>
      <c r="CF32" s="644" t="s">
        <v>
321</v>
      </c>
      <c r="CG32" s="645"/>
      <c r="CH32" s="645"/>
      <c r="CI32" s="645"/>
      <c r="CJ32" s="645"/>
      <c r="CK32" s="645"/>
      <c r="CL32" s="645"/>
      <c r="CM32" s="645"/>
      <c r="CN32" s="645"/>
      <c r="CO32" s="645"/>
      <c r="CP32" s="645"/>
      <c r="CQ32" s="646"/>
      <c r="CR32" s="629">
        <v>
2</v>
      </c>
      <c r="CS32" s="630"/>
      <c r="CT32" s="630"/>
      <c r="CU32" s="630"/>
      <c r="CV32" s="630"/>
      <c r="CW32" s="630"/>
      <c r="CX32" s="630"/>
      <c r="CY32" s="631"/>
      <c r="CZ32" s="634">
        <v>
0</v>
      </c>
      <c r="DA32" s="669"/>
      <c r="DB32" s="669"/>
      <c r="DC32" s="671"/>
      <c r="DD32" s="638">
        <v>
2</v>
      </c>
      <c r="DE32" s="630"/>
      <c r="DF32" s="630"/>
      <c r="DG32" s="630"/>
      <c r="DH32" s="630"/>
      <c r="DI32" s="630"/>
      <c r="DJ32" s="630"/>
      <c r="DK32" s="631"/>
      <c r="DL32" s="638">
        <v>
2</v>
      </c>
      <c r="DM32" s="630"/>
      <c r="DN32" s="630"/>
      <c r="DO32" s="630"/>
      <c r="DP32" s="630"/>
      <c r="DQ32" s="630"/>
      <c r="DR32" s="630"/>
      <c r="DS32" s="630"/>
      <c r="DT32" s="630"/>
      <c r="DU32" s="630"/>
      <c r="DV32" s="631"/>
      <c r="DW32" s="634">
        <v>
0</v>
      </c>
      <c r="DX32" s="669"/>
      <c r="DY32" s="669"/>
      <c r="DZ32" s="669"/>
      <c r="EA32" s="669"/>
      <c r="EB32" s="669"/>
      <c r="EC32" s="670"/>
    </row>
    <row r="33" spans="2:133" ht="11.25" customHeight="1" x14ac:dyDescent="0.2">
      <c r="B33" s="665" t="s">
        <v>
322</v>
      </c>
      <c r="C33" s="666"/>
      <c r="D33" s="666"/>
      <c r="E33" s="666"/>
      <c r="F33" s="666"/>
      <c r="G33" s="666"/>
      <c r="H33" s="666"/>
      <c r="I33" s="666"/>
      <c r="J33" s="666"/>
      <c r="K33" s="666"/>
      <c r="L33" s="666"/>
      <c r="M33" s="666"/>
      <c r="N33" s="666"/>
      <c r="O33" s="666"/>
      <c r="P33" s="666"/>
      <c r="Q33" s="667"/>
      <c r="R33" s="629" t="s">
        <v>
130</v>
      </c>
      <c r="S33" s="630"/>
      <c r="T33" s="630"/>
      <c r="U33" s="630"/>
      <c r="V33" s="630"/>
      <c r="W33" s="630"/>
      <c r="X33" s="630"/>
      <c r="Y33" s="631"/>
      <c r="Z33" s="632" t="s">
        <v>
130</v>
      </c>
      <c r="AA33" s="632"/>
      <c r="AB33" s="632"/>
      <c r="AC33" s="632"/>
      <c r="AD33" s="633" t="s">
        <v>
130</v>
      </c>
      <c r="AE33" s="633"/>
      <c r="AF33" s="633"/>
      <c r="AG33" s="633"/>
      <c r="AH33" s="633"/>
      <c r="AI33" s="633"/>
      <c r="AJ33" s="633"/>
      <c r="AK33" s="633"/>
      <c r="AL33" s="634" t="s">
        <v>
130</v>
      </c>
      <c r="AM33" s="635"/>
      <c r="AN33" s="635"/>
      <c r="AO33" s="636"/>
      <c r="AP33" s="693"/>
      <c r="AQ33" s="694"/>
      <c r="AR33" s="694"/>
      <c r="AS33" s="694"/>
      <c r="AT33" s="697"/>
      <c r="AU33" s="360"/>
      <c r="AV33" s="360"/>
      <c r="AW33" s="360"/>
      <c r="AX33" s="673" t="s">
        <v>
323</v>
      </c>
      <c r="AY33" s="674"/>
      <c r="AZ33" s="674"/>
      <c r="BA33" s="674"/>
      <c r="BB33" s="674"/>
      <c r="BC33" s="674"/>
      <c r="BD33" s="674"/>
      <c r="BE33" s="674"/>
      <c r="BF33" s="675"/>
      <c r="BG33" s="699">
        <v>
99.3</v>
      </c>
      <c r="BH33" s="700"/>
      <c r="BI33" s="700"/>
      <c r="BJ33" s="700"/>
      <c r="BK33" s="700"/>
      <c r="BL33" s="700"/>
      <c r="BM33" s="701">
        <v>
98.3</v>
      </c>
      <c r="BN33" s="700"/>
      <c r="BO33" s="700"/>
      <c r="BP33" s="700"/>
      <c r="BQ33" s="702"/>
      <c r="BR33" s="699">
        <v>
99.1</v>
      </c>
      <c r="BS33" s="700"/>
      <c r="BT33" s="700"/>
      <c r="BU33" s="700"/>
      <c r="BV33" s="700"/>
      <c r="BW33" s="700"/>
      <c r="BX33" s="701">
        <v>
97.8</v>
      </c>
      <c r="BY33" s="700"/>
      <c r="BZ33" s="700"/>
      <c r="CA33" s="700"/>
      <c r="CB33" s="702"/>
      <c r="CD33" s="644" t="s">
        <v>
324</v>
      </c>
      <c r="CE33" s="645"/>
      <c r="CF33" s="645"/>
      <c r="CG33" s="645"/>
      <c r="CH33" s="645"/>
      <c r="CI33" s="645"/>
      <c r="CJ33" s="645"/>
      <c r="CK33" s="645"/>
      <c r="CL33" s="645"/>
      <c r="CM33" s="645"/>
      <c r="CN33" s="645"/>
      <c r="CO33" s="645"/>
      <c r="CP33" s="645"/>
      <c r="CQ33" s="646"/>
      <c r="CR33" s="629">
        <v>
11436988</v>
      </c>
      <c r="CS33" s="654"/>
      <c r="CT33" s="654"/>
      <c r="CU33" s="654"/>
      <c r="CV33" s="654"/>
      <c r="CW33" s="654"/>
      <c r="CX33" s="654"/>
      <c r="CY33" s="655"/>
      <c r="CZ33" s="634">
        <v>
42.9</v>
      </c>
      <c r="DA33" s="669"/>
      <c r="DB33" s="669"/>
      <c r="DC33" s="671"/>
      <c r="DD33" s="638">
        <v>
9612856</v>
      </c>
      <c r="DE33" s="654"/>
      <c r="DF33" s="654"/>
      <c r="DG33" s="654"/>
      <c r="DH33" s="654"/>
      <c r="DI33" s="654"/>
      <c r="DJ33" s="654"/>
      <c r="DK33" s="655"/>
      <c r="DL33" s="638">
        <v>
6534862</v>
      </c>
      <c r="DM33" s="654"/>
      <c r="DN33" s="654"/>
      <c r="DO33" s="654"/>
      <c r="DP33" s="654"/>
      <c r="DQ33" s="654"/>
      <c r="DR33" s="654"/>
      <c r="DS33" s="654"/>
      <c r="DT33" s="654"/>
      <c r="DU33" s="654"/>
      <c r="DV33" s="655"/>
      <c r="DW33" s="634">
        <v>
38.200000000000003</v>
      </c>
      <c r="DX33" s="669"/>
      <c r="DY33" s="669"/>
      <c r="DZ33" s="669"/>
      <c r="EA33" s="669"/>
      <c r="EB33" s="669"/>
      <c r="EC33" s="670"/>
    </row>
    <row r="34" spans="2:133" ht="11.25" customHeight="1" x14ac:dyDescent="0.2">
      <c r="B34" s="626" t="s">
        <v>
325</v>
      </c>
      <c r="C34" s="627"/>
      <c r="D34" s="627"/>
      <c r="E34" s="627"/>
      <c r="F34" s="627"/>
      <c r="G34" s="627"/>
      <c r="H34" s="627"/>
      <c r="I34" s="627"/>
      <c r="J34" s="627"/>
      <c r="K34" s="627"/>
      <c r="L34" s="627"/>
      <c r="M34" s="627"/>
      <c r="N34" s="627"/>
      <c r="O34" s="627"/>
      <c r="P34" s="627"/>
      <c r="Q34" s="628"/>
      <c r="R34" s="629">
        <v>
1700297</v>
      </c>
      <c r="S34" s="630"/>
      <c r="T34" s="630"/>
      <c r="U34" s="630"/>
      <c r="V34" s="630"/>
      <c r="W34" s="630"/>
      <c r="X34" s="630"/>
      <c r="Y34" s="631"/>
      <c r="Z34" s="632">
        <v>
6.1</v>
      </c>
      <c r="AA34" s="632"/>
      <c r="AB34" s="632"/>
      <c r="AC34" s="632"/>
      <c r="AD34" s="633" t="s">
        <v>
130</v>
      </c>
      <c r="AE34" s="633"/>
      <c r="AF34" s="633"/>
      <c r="AG34" s="633"/>
      <c r="AH34" s="633"/>
      <c r="AI34" s="633"/>
      <c r="AJ34" s="633"/>
      <c r="AK34" s="633"/>
      <c r="AL34" s="634" t="s">
        <v>
130</v>
      </c>
      <c r="AM34" s="635"/>
      <c r="AN34" s="635"/>
      <c r="AO34" s="636"/>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
326</v>
      </c>
      <c r="CE34" s="645"/>
      <c r="CF34" s="645"/>
      <c r="CG34" s="645"/>
      <c r="CH34" s="645"/>
      <c r="CI34" s="645"/>
      <c r="CJ34" s="645"/>
      <c r="CK34" s="645"/>
      <c r="CL34" s="645"/>
      <c r="CM34" s="645"/>
      <c r="CN34" s="645"/>
      <c r="CO34" s="645"/>
      <c r="CP34" s="645"/>
      <c r="CQ34" s="646"/>
      <c r="CR34" s="629">
        <v>
3331831</v>
      </c>
      <c r="CS34" s="630"/>
      <c r="CT34" s="630"/>
      <c r="CU34" s="630"/>
      <c r="CV34" s="630"/>
      <c r="CW34" s="630"/>
      <c r="CX34" s="630"/>
      <c r="CY34" s="631"/>
      <c r="CZ34" s="634">
        <v>
12.5</v>
      </c>
      <c r="DA34" s="669"/>
      <c r="DB34" s="669"/>
      <c r="DC34" s="671"/>
      <c r="DD34" s="638">
        <v>
2153705</v>
      </c>
      <c r="DE34" s="630"/>
      <c r="DF34" s="630"/>
      <c r="DG34" s="630"/>
      <c r="DH34" s="630"/>
      <c r="DI34" s="630"/>
      <c r="DJ34" s="630"/>
      <c r="DK34" s="631"/>
      <c r="DL34" s="638">
        <v>
1652791</v>
      </c>
      <c r="DM34" s="630"/>
      <c r="DN34" s="630"/>
      <c r="DO34" s="630"/>
      <c r="DP34" s="630"/>
      <c r="DQ34" s="630"/>
      <c r="DR34" s="630"/>
      <c r="DS34" s="630"/>
      <c r="DT34" s="630"/>
      <c r="DU34" s="630"/>
      <c r="DV34" s="631"/>
      <c r="DW34" s="634">
        <v>
9.6</v>
      </c>
      <c r="DX34" s="669"/>
      <c r="DY34" s="669"/>
      <c r="DZ34" s="669"/>
      <c r="EA34" s="669"/>
      <c r="EB34" s="669"/>
      <c r="EC34" s="670"/>
    </row>
    <row r="35" spans="2:133" ht="11.25" customHeight="1" x14ac:dyDescent="0.2">
      <c r="B35" s="626" t="s">
        <v>
327</v>
      </c>
      <c r="C35" s="627"/>
      <c r="D35" s="627"/>
      <c r="E35" s="627"/>
      <c r="F35" s="627"/>
      <c r="G35" s="627"/>
      <c r="H35" s="627"/>
      <c r="I35" s="627"/>
      <c r="J35" s="627"/>
      <c r="K35" s="627"/>
      <c r="L35" s="627"/>
      <c r="M35" s="627"/>
      <c r="N35" s="627"/>
      <c r="O35" s="627"/>
      <c r="P35" s="627"/>
      <c r="Q35" s="628"/>
      <c r="R35" s="629">
        <v>
42927</v>
      </c>
      <c r="S35" s="630"/>
      <c r="T35" s="630"/>
      <c r="U35" s="630"/>
      <c r="V35" s="630"/>
      <c r="W35" s="630"/>
      <c r="X35" s="630"/>
      <c r="Y35" s="631"/>
      <c r="Z35" s="632">
        <v>
0.2</v>
      </c>
      <c r="AA35" s="632"/>
      <c r="AB35" s="632"/>
      <c r="AC35" s="632"/>
      <c r="AD35" s="633">
        <v>
31675</v>
      </c>
      <c r="AE35" s="633"/>
      <c r="AF35" s="633"/>
      <c r="AG35" s="633"/>
      <c r="AH35" s="633"/>
      <c r="AI35" s="633"/>
      <c r="AJ35" s="633"/>
      <c r="AK35" s="633"/>
      <c r="AL35" s="634">
        <v>
0.2</v>
      </c>
      <c r="AM35" s="635"/>
      <c r="AN35" s="635"/>
      <c r="AO35" s="636"/>
      <c r="AP35" s="218"/>
      <c r="AQ35" s="608" t="s">
        <v>
328</v>
      </c>
      <c r="AR35" s="609"/>
      <c r="AS35" s="609"/>
      <c r="AT35" s="609"/>
      <c r="AU35" s="609"/>
      <c r="AV35" s="609"/>
      <c r="AW35" s="609"/>
      <c r="AX35" s="609"/>
      <c r="AY35" s="609"/>
      <c r="AZ35" s="609"/>
      <c r="BA35" s="609"/>
      <c r="BB35" s="609"/>
      <c r="BC35" s="609"/>
      <c r="BD35" s="609"/>
      <c r="BE35" s="609"/>
      <c r="BF35" s="610"/>
      <c r="BG35" s="608" t="s">
        <v>
329</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
330</v>
      </c>
      <c r="CE35" s="645"/>
      <c r="CF35" s="645"/>
      <c r="CG35" s="645"/>
      <c r="CH35" s="645"/>
      <c r="CI35" s="645"/>
      <c r="CJ35" s="645"/>
      <c r="CK35" s="645"/>
      <c r="CL35" s="645"/>
      <c r="CM35" s="645"/>
      <c r="CN35" s="645"/>
      <c r="CO35" s="645"/>
      <c r="CP35" s="645"/>
      <c r="CQ35" s="646"/>
      <c r="CR35" s="629">
        <v>
407838</v>
      </c>
      <c r="CS35" s="654"/>
      <c r="CT35" s="654"/>
      <c r="CU35" s="654"/>
      <c r="CV35" s="654"/>
      <c r="CW35" s="654"/>
      <c r="CX35" s="654"/>
      <c r="CY35" s="655"/>
      <c r="CZ35" s="634">
        <v>
1.5</v>
      </c>
      <c r="DA35" s="669"/>
      <c r="DB35" s="669"/>
      <c r="DC35" s="671"/>
      <c r="DD35" s="638">
        <v>
354307</v>
      </c>
      <c r="DE35" s="654"/>
      <c r="DF35" s="654"/>
      <c r="DG35" s="654"/>
      <c r="DH35" s="654"/>
      <c r="DI35" s="654"/>
      <c r="DJ35" s="654"/>
      <c r="DK35" s="655"/>
      <c r="DL35" s="638">
        <v>
312045</v>
      </c>
      <c r="DM35" s="654"/>
      <c r="DN35" s="654"/>
      <c r="DO35" s="654"/>
      <c r="DP35" s="654"/>
      <c r="DQ35" s="654"/>
      <c r="DR35" s="654"/>
      <c r="DS35" s="654"/>
      <c r="DT35" s="654"/>
      <c r="DU35" s="654"/>
      <c r="DV35" s="655"/>
      <c r="DW35" s="634">
        <v>
1.8</v>
      </c>
      <c r="DX35" s="669"/>
      <c r="DY35" s="669"/>
      <c r="DZ35" s="669"/>
      <c r="EA35" s="669"/>
      <c r="EB35" s="669"/>
      <c r="EC35" s="670"/>
    </row>
    <row r="36" spans="2:133" ht="11.25" customHeight="1" x14ac:dyDescent="0.2">
      <c r="B36" s="626" t="s">
        <v>
331</v>
      </c>
      <c r="C36" s="627"/>
      <c r="D36" s="627"/>
      <c r="E36" s="627"/>
      <c r="F36" s="627"/>
      <c r="G36" s="627"/>
      <c r="H36" s="627"/>
      <c r="I36" s="627"/>
      <c r="J36" s="627"/>
      <c r="K36" s="627"/>
      <c r="L36" s="627"/>
      <c r="M36" s="627"/>
      <c r="N36" s="627"/>
      <c r="O36" s="627"/>
      <c r="P36" s="627"/>
      <c r="Q36" s="628"/>
      <c r="R36" s="629">
        <v>
341912</v>
      </c>
      <c r="S36" s="630"/>
      <c r="T36" s="630"/>
      <c r="U36" s="630"/>
      <c r="V36" s="630"/>
      <c r="W36" s="630"/>
      <c r="X36" s="630"/>
      <c r="Y36" s="631"/>
      <c r="Z36" s="632">
        <v>
1.2</v>
      </c>
      <c r="AA36" s="632"/>
      <c r="AB36" s="632"/>
      <c r="AC36" s="632"/>
      <c r="AD36" s="633" t="s">
        <v>
130</v>
      </c>
      <c r="AE36" s="633"/>
      <c r="AF36" s="633"/>
      <c r="AG36" s="633"/>
      <c r="AH36" s="633"/>
      <c r="AI36" s="633"/>
      <c r="AJ36" s="633"/>
      <c r="AK36" s="633"/>
      <c r="AL36" s="634" t="s">
        <v>
130</v>
      </c>
      <c r="AM36" s="635"/>
      <c r="AN36" s="635"/>
      <c r="AO36" s="636"/>
      <c r="AP36" s="218"/>
      <c r="AQ36" s="703" t="s">
        <v>
332</v>
      </c>
      <c r="AR36" s="704"/>
      <c r="AS36" s="704"/>
      <c r="AT36" s="704"/>
      <c r="AU36" s="704"/>
      <c r="AV36" s="704"/>
      <c r="AW36" s="704"/>
      <c r="AX36" s="704"/>
      <c r="AY36" s="705"/>
      <c r="AZ36" s="618">
        <v>
2912839</v>
      </c>
      <c r="BA36" s="619"/>
      <c r="BB36" s="619"/>
      <c r="BC36" s="619"/>
      <c r="BD36" s="619"/>
      <c r="BE36" s="619"/>
      <c r="BF36" s="706"/>
      <c r="BG36" s="640" t="s">
        <v>
333</v>
      </c>
      <c r="BH36" s="641"/>
      <c r="BI36" s="641"/>
      <c r="BJ36" s="641"/>
      <c r="BK36" s="641"/>
      <c r="BL36" s="641"/>
      <c r="BM36" s="641"/>
      <c r="BN36" s="641"/>
      <c r="BO36" s="641"/>
      <c r="BP36" s="641"/>
      <c r="BQ36" s="641"/>
      <c r="BR36" s="641"/>
      <c r="BS36" s="641"/>
      <c r="BT36" s="641"/>
      <c r="BU36" s="642"/>
      <c r="BV36" s="618">
        <v>
91350</v>
      </c>
      <c r="BW36" s="619"/>
      <c r="BX36" s="619"/>
      <c r="BY36" s="619"/>
      <c r="BZ36" s="619"/>
      <c r="CA36" s="619"/>
      <c r="CB36" s="706"/>
      <c r="CD36" s="644" t="s">
        <v>
334</v>
      </c>
      <c r="CE36" s="645"/>
      <c r="CF36" s="645"/>
      <c r="CG36" s="645"/>
      <c r="CH36" s="645"/>
      <c r="CI36" s="645"/>
      <c r="CJ36" s="645"/>
      <c r="CK36" s="645"/>
      <c r="CL36" s="645"/>
      <c r="CM36" s="645"/>
      <c r="CN36" s="645"/>
      <c r="CO36" s="645"/>
      <c r="CP36" s="645"/>
      <c r="CQ36" s="646"/>
      <c r="CR36" s="629">
        <v>
3814634</v>
      </c>
      <c r="CS36" s="630"/>
      <c r="CT36" s="630"/>
      <c r="CU36" s="630"/>
      <c r="CV36" s="630"/>
      <c r="CW36" s="630"/>
      <c r="CX36" s="630"/>
      <c r="CY36" s="631"/>
      <c r="CZ36" s="634">
        <v>
14.3</v>
      </c>
      <c r="DA36" s="669"/>
      <c r="DB36" s="669"/>
      <c r="DC36" s="671"/>
      <c r="DD36" s="638">
        <v>
3608723</v>
      </c>
      <c r="DE36" s="630"/>
      <c r="DF36" s="630"/>
      <c r="DG36" s="630"/>
      <c r="DH36" s="630"/>
      <c r="DI36" s="630"/>
      <c r="DJ36" s="630"/>
      <c r="DK36" s="631"/>
      <c r="DL36" s="638">
        <v>
2766187</v>
      </c>
      <c r="DM36" s="630"/>
      <c r="DN36" s="630"/>
      <c r="DO36" s="630"/>
      <c r="DP36" s="630"/>
      <c r="DQ36" s="630"/>
      <c r="DR36" s="630"/>
      <c r="DS36" s="630"/>
      <c r="DT36" s="630"/>
      <c r="DU36" s="630"/>
      <c r="DV36" s="631"/>
      <c r="DW36" s="634">
        <v>
16.100000000000001</v>
      </c>
      <c r="DX36" s="669"/>
      <c r="DY36" s="669"/>
      <c r="DZ36" s="669"/>
      <c r="EA36" s="669"/>
      <c r="EB36" s="669"/>
      <c r="EC36" s="670"/>
    </row>
    <row r="37" spans="2:133" ht="11.25" customHeight="1" x14ac:dyDescent="0.2">
      <c r="B37" s="626" t="s">
        <v>
335</v>
      </c>
      <c r="C37" s="627"/>
      <c r="D37" s="627"/>
      <c r="E37" s="627"/>
      <c r="F37" s="627"/>
      <c r="G37" s="627"/>
      <c r="H37" s="627"/>
      <c r="I37" s="627"/>
      <c r="J37" s="627"/>
      <c r="K37" s="627"/>
      <c r="L37" s="627"/>
      <c r="M37" s="627"/>
      <c r="N37" s="627"/>
      <c r="O37" s="627"/>
      <c r="P37" s="627"/>
      <c r="Q37" s="628"/>
      <c r="R37" s="629">
        <v>
45053</v>
      </c>
      <c r="S37" s="630"/>
      <c r="T37" s="630"/>
      <c r="U37" s="630"/>
      <c r="V37" s="630"/>
      <c r="W37" s="630"/>
      <c r="X37" s="630"/>
      <c r="Y37" s="631"/>
      <c r="Z37" s="632">
        <v>
0.2</v>
      </c>
      <c r="AA37" s="632"/>
      <c r="AB37" s="632"/>
      <c r="AC37" s="632"/>
      <c r="AD37" s="633" t="s">
        <v>
130</v>
      </c>
      <c r="AE37" s="633"/>
      <c r="AF37" s="633"/>
      <c r="AG37" s="633"/>
      <c r="AH37" s="633"/>
      <c r="AI37" s="633"/>
      <c r="AJ37" s="633"/>
      <c r="AK37" s="633"/>
      <c r="AL37" s="634" t="s">
        <v>
130</v>
      </c>
      <c r="AM37" s="635"/>
      <c r="AN37" s="635"/>
      <c r="AO37" s="636"/>
      <c r="AQ37" s="707" t="s">
        <v>
336</v>
      </c>
      <c r="AR37" s="708"/>
      <c r="AS37" s="708"/>
      <c r="AT37" s="708"/>
      <c r="AU37" s="708"/>
      <c r="AV37" s="708"/>
      <c r="AW37" s="708"/>
      <c r="AX37" s="708"/>
      <c r="AY37" s="709"/>
      <c r="AZ37" s="629">
        <v>
768502</v>
      </c>
      <c r="BA37" s="630"/>
      <c r="BB37" s="630"/>
      <c r="BC37" s="630"/>
      <c r="BD37" s="654"/>
      <c r="BE37" s="654"/>
      <c r="BF37" s="687"/>
      <c r="BG37" s="644" t="s">
        <v>
337</v>
      </c>
      <c r="BH37" s="645"/>
      <c r="BI37" s="645"/>
      <c r="BJ37" s="645"/>
      <c r="BK37" s="645"/>
      <c r="BL37" s="645"/>
      <c r="BM37" s="645"/>
      <c r="BN37" s="645"/>
      <c r="BO37" s="645"/>
      <c r="BP37" s="645"/>
      <c r="BQ37" s="645"/>
      <c r="BR37" s="645"/>
      <c r="BS37" s="645"/>
      <c r="BT37" s="645"/>
      <c r="BU37" s="646"/>
      <c r="BV37" s="629">
        <v>
74076</v>
      </c>
      <c r="BW37" s="630"/>
      <c r="BX37" s="630"/>
      <c r="BY37" s="630"/>
      <c r="BZ37" s="630"/>
      <c r="CA37" s="630"/>
      <c r="CB37" s="639"/>
      <c r="CD37" s="644" t="s">
        <v>
338</v>
      </c>
      <c r="CE37" s="645"/>
      <c r="CF37" s="645"/>
      <c r="CG37" s="645"/>
      <c r="CH37" s="645"/>
      <c r="CI37" s="645"/>
      <c r="CJ37" s="645"/>
      <c r="CK37" s="645"/>
      <c r="CL37" s="645"/>
      <c r="CM37" s="645"/>
      <c r="CN37" s="645"/>
      <c r="CO37" s="645"/>
      <c r="CP37" s="645"/>
      <c r="CQ37" s="646"/>
      <c r="CR37" s="629">
        <v>
1975203</v>
      </c>
      <c r="CS37" s="654"/>
      <c r="CT37" s="654"/>
      <c r="CU37" s="654"/>
      <c r="CV37" s="654"/>
      <c r="CW37" s="654"/>
      <c r="CX37" s="654"/>
      <c r="CY37" s="655"/>
      <c r="CZ37" s="634">
        <v>
7.4</v>
      </c>
      <c r="DA37" s="669"/>
      <c r="DB37" s="669"/>
      <c r="DC37" s="671"/>
      <c r="DD37" s="638">
        <v>
1975203</v>
      </c>
      <c r="DE37" s="654"/>
      <c r="DF37" s="654"/>
      <c r="DG37" s="654"/>
      <c r="DH37" s="654"/>
      <c r="DI37" s="654"/>
      <c r="DJ37" s="654"/>
      <c r="DK37" s="655"/>
      <c r="DL37" s="638">
        <v>
1859510</v>
      </c>
      <c r="DM37" s="654"/>
      <c r="DN37" s="654"/>
      <c r="DO37" s="654"/>
      <c r="DP37" s="654"/>
      <c r="DQ37" s="654"/>
      <c r="DR37" s="654"/>
      <c r="DS37" s="654"/>
      <c r="DT37" s="654"/>
      <c r="DU37" s="654"/>
      <c r="DV37" s="655"/>
      <c r="DW37" s="634">
        <v>
10.9</v>
      </c>
      <c r="DX37" s="669"/>
      <c r="DY37" s="669"/>
      <c r="DZ37" s="669"/>
      <c r="EA37" s="669"/>
      <c r="EB37" s="669"/>
      <c r="EC37" s="670"/>
    </row>
    <row r="38" spans="2:133" ht="11.25" customHeight="1" x14ac:dyDescent="0.2">
      <c r="B38" s="626" t="s">
        <v>
339</v>
      </c>
      <c r="C38" s="627"/>
      <c r="D38" s="627"/>
      <c r="E38" s="627"/>
      <c r="F38" s="627"/>
      <c r="G38" s="627"/>
      <c r="H38" s="627"/>
      <c r="I38" s="627"/>
      <c r="J38" s="627"/>
      <c r="K38" s="627"/>
      <c r="L38" s="627"/>
      <c r="M38" s="627"/>
      <c r="N38" s="627"/>
      <c r="O38" s="627"/>
      <c r="P38" s="627"/>
      <c r="Q38" s="628"/>
      <c r="R38" s="629">
        <v>
873945</v>
      </c>
      <c r="S38" s="630"/>
      <c r="T38" s="630"/>
      <c r="U38" s="630"/>
      <c r="V38" s="630"/>
      <c r="W38" s="630"/>
      <c r="X38" s="630"/>
      <c r="Y38" s="631"/>
      <c r="Z38" s="632">
        <v>
3.1</v>
      </c>
      <c r="AA38" s="632"/>
      <c r="AB38" s="632"/>
      <c r="AC38" s="632"/>
      <c r="AD38" s="633" t="s">
        <v>
130</v>
      </c>
      <c r="AE38" s="633"/>
      <c r="AF38" s="633"/>
      <c r="AG38" s="633"/>
      <c r="AH38" s="633"/>
      <c r="AI38" s="633"/>
      <c r="AJ38" s="633"/>
      <c r="AK38" s="633"/>
      <c r="AL38" s="634" t="s">
        <v>
130</v>
      </c>
      <c r="AM38" s="635"/>
      <c r="AN38" s="635"/>
      <c r="AO38" s="636"/>
      <c r="AQ38" s="707" t="s">
        <v>
340</v>
      </c>
      <c r="AR38" s="708"/>
      <c r="AS38" s="708"/>
      <c r="AT38" s="708"/>
      <c r="AU38" s="708"/>
      <c r="AV38" s="708"/>
      <c r="AW38" s="708"/>
      <c r="AX38" s="708"/>
      <c r="AY38" s="709"/>
      <c r="AZ38" s="629">
        <v>
39029</v>
      </c>
      <c r="BA38" s="630"/>
      <c r="BB38" s="630"/>
      <c r="BC38" s="630"/>
      <c r="BD38" s="654"/>
      <c r="BE38" s="654"/>
      <c r="BF38" s="687"/>
      <c r="BG38" s="644" t="s">
        <v>
341</v>
      </c>
      <c r="BH38" s="645"/>
      <c r="BI38" s="645"/>
      <c r="BJ38" s="645"/>
      <c r="BK38" s="645"/>
      <c r="BL38" s="645"/>
      <c r="BM38" s="645"/>
      <c r="BN38" s="645"/>
      <c r="BO38" s="645"/>
      <c r="BP38" s="645"/>
      <c r="BQ38" s="645"/>
      <c r="BR38" s="645"/>
      <c r="BS38" s="645"/>
      <c r="BT38" s="645"/>
      <c r="BU38" s="646"/>
      <c r="BV38" s="629">
        <v>
9011</v>
      </c>
      <c r="BW38" s="630"/>
      <c r="BX38" s="630"/>
      <c r="BY38" s="630"/>
      <c r="BZ38" s="630"/>
      <c r="CA38" s="630"/>
      <c r="CB38" s="639"/>
      <c r="CD38" s="644" t="s">
        <v>
342</v>
      </c>
      <c r="CE38" s="645"/>
      <c r="CF38" s="645"/>
      <c r="CG38" s="645"/>
      <c r="CH38" s="645"/>
      <c r="CI38" s="645"/>
      <c r="CJ38" s="645"/>
      <c r="CK38" s="645"/>
      <c r="CL38" s="645"/>
      <c r="CM38" s="645"/>
      <c r="CN38" s="645"/>
      <c r="CO38" s="645"/>
      <c r="CP38" s="645"/>
      <c r="CQ38" s="646"/>
      <c r="CR38" s="629">
        <v>
2105308</v>
      </c>
      <c r="CS38" s="630"/>
      <c r="CT38" s="630"/>
      <c r="CU38" s="630"/>
      <c r="CV38" s="630"/>
      <c r="CW38" s="630"/>
      <c r="CX38" s="630"/>
      <c r="CY38" s="631"/>
      <c r="CZ38" s="634">
        <v>
7.9</v>
      </c>
      <c r="DA38" s="669"/>
      <c r="DB38" s="669"/>
      <c r="DC38" s="671"/>
      <c r="DD38" s="638">
        <v>
1732650</v>
      </c>
      <c r="DE38" s="630"/>
      <c r="DF38" s="630"/>
      <c r="DG38" s="630"/>
      <c r="DH38" s="630"/>
      <c r="DI38" s="630"/>
      <c r="DJ38" s="630"/>
      <c r="DK38" s="631"/>
      <c r="DL38" s="638">
        <v>
1700105</v>
      </c>
      <c r="DM38" s="630"/>
      <c r="DN38" s="630"/>
      <c r="DO38" s="630"/>
      <c r="DP38" s="630"/>
      <c r="DQ38" s="630"/>
      <c r="DR38" s="630"/>
      <c r="DS38" s="630"/>
      <c r="DT38" s="630"/>
      <c r="DU38" s="630"/>
      <c r="DV38" s="631"/>
      <c r="DW38" s="634">
        <v>
9.9</v>
      </c>
      <c r="DX38" s="669"/>
      <c r="DY38" s="669"/>
      <c r="DZ38" s="669"/>
      <c r="EA38" s="669"/>
      <c r="EB38" s="669"/>
      <c r="EC38" s="670"/>
    </row>
    <row r="39" spans="2:133" ht="11.25" customHeight="1" x14ac:dyDescent="0.2">
      <c r="B39" s="626" t="s">
        <v>
343</v>
      </c>
      <c r="C39" s="627"/>
      <c r="D39" s="627"/>
      <c r="E39" s="627"/>
      <c r="F39" s="627"/>
      <c r="G39" s="627"/>
      <c r="H39" s="627"/>
      <c r="I39" s="627"/>
      <c r="J39" s="627"/>
      <c r="K39" s="627"/>
      <c r="L39" s="627"/>
      <c r="M39" s="627"/>
      <c r="N39" s="627"/>
      <c r="O39" s="627"/>
      <c r="P39" s="627"/>
      <c r="Q39" s="628"/>
      <c r="R39" s="629">
        <v>
473866</v>
      </c>
      <c r="S39" s="630"/>
      <c r="T39" s="630"/>
      <c r="U39" s="630"/>
      <c r="V39" s="630"/>
      <c r="W39" s="630"/>
      <c r="X39" s="630"/>
      <c r="Y39" s="631"/>
      <c r="Z39" s="632">
        <v>
1.7</v>
      </c>
      <c r="AA39" s="632"/>
      <c r="AB39" s="632"/>
      <c r="AC39" s="632"/>
      <c r="AD39" s="633">
        <v>
1301</v>
      </c>
      <c r="AE39" s="633"/>
      <c r="AF39" s="633"/>
      <c r="AG39" s="633"/>
      <c r="AH39" s="633"/>
      <c r="AI39" s="633"/>
      <c r="AJ39" s="633"/>
      <c r="AK39" s="633"/>
      <c r="AL39" s="634">
        <v>
0</v>
      </c>
      <c r="AM39" s="635"/>
      <c r="AN39" s="635"/>
      <c r="AO39" s="636"/>
      <c r="AQ39" s="707" t="s">
        <v>
344</v>
      </c>
      <c r="AR39" s="708"/>
      <c r="AS39" s="708"/>
      <c r="AT39" s="708"/>
      <c r="AU39" s="708"/>
      <c r="AV39" s="708"/>
      <c r="AW39" s="708"/>
      <c r="AX39" s="708"/>
      <c r="AY39" s="709"/>
      <c r="AZ39" s="629" t="s">
        <v>
130</v>
      </c>
      <c r="BA39" s="630"/>
      <c r="BB39" s="630"/>
      <c r="BC39" s="630"/>
      <c r="BD39" s="654"/>
      <c r="BE39" s="654"/>
      <c r="BF39" s="687"/>
      <c r="BG39" s="644" t="s">
        <v>
345</v>
      </c>
      <c r="BH39" s="645"/>
      <c r="BI39" s="645"/>
      <c r="BJ39" s="645"/>
      <c r="BK39" s="645"/>
      <c r="BL39" s="645"/>
      <c r="BM39" s="645"/>
      <c r="BN39" s="645"/>
      <c r="BO39" s="645"/>
      <c r="BP39" s="645"/>
      <c r="BQ39" s="645"/>
      <c r="BR39" s="645"/>
      <c r="BS39" s="645"/>
      <c r="BT39" s="645"/>
      <c r="BU39" s="646"/>
      <c r="BV39" s="629">
        <v>
14660</v>
      </c>
      <c r="BW39" s="630"/>
      <c r="BX39" s="630"/>
      <c r="BY39" s="630"/>
      <c r="BZ39" s="630"/>
      <c r="CA39" s="630"/>
      <c r="CB39" s="639"/>
      <c r="CD39" s="644" t="s">
        <v>
346</v>
      </c>
      <c r="CE39" s="645"/>
      <c r="CF39" s="645"/>
      <c r="CG39" s="645"/>
      <c r="CH39" s="645"/>
      <c r="CI39" s="645"/>
      <c r="CJ39" s="645"/>
      <c r="CK39" s="645"/>
      <c r="CL39" s="645"/>
      <c r="CM39" s="645"/>
      <c r="CN39" s="645"/>
      <c r="CO39" s="645"/>
      <c r="CP39" s="645"/>
      <c r="CQ39" s="646"/>
      <c r="CR39" s="629">
        <v>
1541269</v>
      </c>
      <c r="CS39" s="654"/>
      <c r="CT39" s="654"/>
      <c r="CU39" s="654"/>
      <c r="CV39" s="654"/>
      <c r="CW39" s="654"/>
      <c r="CX39" s="654"/>
      <c r="CY39" s="655"/>
      <c r="CZ39" s="634">
        <v>
5.8</v>
      </c>
      <c r="DA39" s="669"/>
      <c r="DB39" s="669"/>
      <c r="DC39" s="671"/>
      <c r="DD39" s="638">
        <v>
1538741</v>
      </c>
      <c r="DE39" s="654"/>
      <c r="DF39" s="654"/>
      <c r="DG39" s="654"/>
      <c r="DH39" s="654"/>
      <c r="DI39" s="654"/>
      <c r="DJ39" s="654"/>
      <c r="DK39" s="655"/>
      <c r="DL39" s="638" t="s">
        <v>
130</v>
      </c>
      <c r="DM39" s="654"/>
      <c r="DN39" s="654"/>
      <c r="DO39" s="654"/>
      <c r="DP39" s="654"/>
      <c r="DQ39" s="654"/>
      <c r="DR39" s="654"/>
      <c r="DS39" s="654"/>
      <c r="DT39" s="654"/>
      <c r="DU39" s="654"/>
      <c r="DV39" s="655"/>
      <c r="DW39" s="634" t="s">
        <v>
130</v>
      </c>
      <c r="DX39" s="669"/>
      <c r="DY39" s="669"/>
      <c r="DZ39" s="669"/>
      <c r="EA39" s="669"/>
      <c r="EB39" s="669"/>
      <c r="EC39" s="670"/>
    </row>
    <row r="40" spans="2:133" ht="11.25" customHeight="1" x14ac:dyDescent="0.2">
      <c r="B40" s="626" t="s">
        <v>
347</v>
      </c>
      <c r="C40" s="627"/>
      <c r="D40" s="627"/>
      <c r="E40" s="627"/>
      <c r="F40" s="627"/>
      <c r="G40" s="627"/>
      <c r="H40" s="627"/>
      <c r="I40" s="627"/>
      <c r="J40" s="627"/>
      <c r="K40" s="627"/>
      <c r="L40" s="627"/>
      <c r="M40" s="627"/>
      <c r="N40" s="627"/>
      <c r="O40" s="627"/>
      <c r="P40" s="627"/>
      <c r="Q40" s="628"/>
      <c r="R40" s="629">
        <v>
2046721</v>
      </c>
      <c r="S40" s="630"/>
      <c r="T40" s="630"/>
      <c r="U40" s="630"/>
      <c r="V40" s="630"/>
      <c r="W40" s="630"/>
      <c r="X40" s="630"/>
      <c r="Y40" s="631"/>
      <c r="Z40" s="632">
        <v>
7.3</v>
      </c>
      <c r="AA40" s="632"/>
      <c r="AB40" s="632"/>
      <c r="AC40" s="632"/>
      <c r="AD40" s="633" t="s">
        <v>
130</v>
      </c>
      <c r="AE40" s="633"/>
      <c r="AF40" s="633"/>
      <c r="AG40" s="633"/>
      <c r="AH40" s="633"/>
      <c r="AI40" s="633"/>
      <c r="AJ40" s="633"/>
      <c r="AK40" s="633"/>
      <c r="AL40" s="634" t="s">
        <v>
130</v>
      </c>
      <c r="AM40" s="635"/>
      <c r="AN40" s="635"/>
      <c r="AO40" s="636"/>
      <c r="AQ40" s="707" t="s">
        <v>
348</v>
      </c>
      <c r="AR40" s="708"/>
      <c r="AS40" s="708"/>
      <c r="AT40" s="708"/>
      <c r="AU40" s="708"/>
      <c r="AV40" s="708"/>
      <c r="AW40" s="708"/>
      <c r="AX40" s="708"/>
      <c r="AY40" s="709"/>
      <c r="AZ40" s="629" t="s">
        <v>
130</v>
      </c>
      <c r="BA40" s="630"/>
      <c r="BB40" s="630"/>
      <c r="BC40" s="630"/>
      <c r="BD40" s="654"/>
      <c r="BE40" s="654"/>
      <c r="BF40" s="687"/>
      <c r="BG40" s="710" t="s">
        <v>
349</v>
      </c>
      <c r="BH40" s="711"/>
      <c r="BI40" s="711"/>
      <c r="BJ40" s="711"/>
      <c r="BK40" s="711"/>
      <c r="BL40" s="364"/>
      <c r="BM40" s="645" t="s">
        <v>
350</v>
      </c>
      <c r="BN40" s="645"/>
      <c r="BO40" s="645"/>
      <c r="BP40" s="645"/>
      <c r="BQ40" s="645"/>
      <c r="BR40" s="645"/>
      <c r="BS40" s="645"/>
      <c r="BT40" s="645"/>
      <c r="BU40" s="646"/>
      <c r="BV40" s="629">
        <v>
94</v>
      </c>
      <c r="BW40" s="630"/>
      <c r="BX40" s="630"/>
      <c r="BY40" s="630"/>
      <c r="BZ40" s="630"/>
      <c r="CA40" s="630"/>
      <c r="CB40" s="639"/>
      <c r="CD40" s="644" t="s">
        <v>
351</v>
      </c>
      <c r="CE40" s="645"/>
      <c r="CF40" s="645"/>
      <c r="CG40" s="645"/>
      <c r="CH40" s="645"/>
      <c r="CI40" s="645"/>
      <c r="CJ40" s="645"/>
      <c r="CK40" s="645"/>
      <c r="CL40" s="645"/>
      <c r="CM40" s="645"/>
      <c r="CN40" s="645"/>
      <c r="CO40" s="645"/>
      <c r="CP40" s="645"/>
      <c r="CQ40" s="646"/>
      <c r="CR40" s="629">
        <v>
236108</v>
      </c>
      <c r="CS40" s="630"/>
      <c r="CT40" s="630"/>
      <c r="CU40" s="630"/>
      <c r="CV40" s="630"/>
      <c r="CW40" s="630"/>
      <c r="CX40" s="630"/>
      <c r="CY40" s="631"/>
      <c r="CZ40" s="634">
        <v>
0.9</v>
      </c>
      <c r="DA40" s="669"/>
      <c r="DB40" s="669"/>
      <c r="DC40" s="671"/>
      <c r="DD40" s="638">
        <v>
224730</v>
      </c>
      <c r="DE40" s="630"/>
      <c r="DF40" s="630"/>
      <c r="DG40" s="630"/>
      <c r="DH40" s="630"/>
      <c r="DI40" s="630"/>
      <c r="DJ40" s="630"/>
      <c r="DK40" s="631"/>
      <c r="DL40" s="638">
        <v>
103734</v>
      </c>
      <c r="DM40" s="630"/>
      <c r="DN40" s="630"/>
      <c r="DO40" s="630"/>
      <c r="DP40" s="630"/>
      <c r="DQ40" s="630"/>
      <c r="DR40" s="630"/>
      <c r="DS40" s="630"/>
      <c r="DT40" s="630"/>
      <c r="DU40" s="630"/>
      <c r="DV40" s="631"/>
      <c r="DW40" s="634">
        <v>
0.6</v>
      </c>
      <c r="DX40" s="669"/>
      <c r="DY40" s="669"/>
      <c r="DZ40" s="669"/>
      <c r="EA40" s="669"/>
      <c r="EB40" s="669"/>
      <c r="EC40" s="670"/>
    </row>
    <row r="41" spans="2:133" ht="11.25" customHeight="1" x14ac:dyDescent="0.2">
      <c r="B41" s="626" t="s">
        <v>
352</v>
      </c>
      <c r="C41" s="627"/>
      <c r="D41" s="627"/>
      <c r="E41" s="627"/>
      <c r="F41" s="627"/>
      <c r="G41" s="627"/>
      <c r="H41" s="627"/>
      <c r="I41" s="627"/>
      <c r="J41" s="627"/>
      <c r="K41" s="627"/>
      <c r="L41" s="627"/>
      <c r="M41" s="627"/>
      <c r="N41" s="627"/>
      <c r="O41" s="627"/>
      <c r="P41" s="627"/>
      <c r="Q41" s="628"/>
      <c r="R41" s="629" t="s">
        <v>
130</v>
      </c>
      <c r="S41" s="630"/>
      <c r="T41" s="630"/>
      <c r="U41" s="630"/>
      <c r="V41" s="630"/>
      <c r="W41" s="630"/>
      <c r="X41" s="630"/>
      <c r="Y41" s="631"/>
      <c r="Z41" s="632" t="s">
        <v>
130</v>
      </c>
      <c r="AA41" s="632"/>
      <c r="AB41" s="632"/>
      <c r="AC41" s="632"/>
      <c r="AD41" s="633" t="s">
        <v>
130</v>
      </c>
      <c r="AE41" s="633"/>
      <c r="AF41" s="633"/>
      <c r="AG41" s="633"/>
      <c r="AH41" s="633"/>
      <c r="AI41" s="633"/>
      <c r="AJ41" s="633"/>
      <c r="AK41" s="633"/>
      <c r="AL41" s="634" t="s">
        <v>
130</v>
      </c>
      <c r="AM41" s="635"/>
      <c r="AN41" s="635"/>
      <c r="AO41" s="636"/>
      <c r="AQ41" s="707" t="s">
        <v>
353</v>
      </c>
      <c r="AR41" s="708"/>
      <c r="AS41" s="708"/>
      <c r="AT41" s="708"/>
      <c r="AU41" s="708"/>
      <c r="AV41" s="708"/>
      <c r="AW41" s="708"/>
      <c r="AX41" s="708"/>
      <c r="AY41" s="709"/>
      <c r="AZ41" s="629">
        <v>
409515</v>
      </c>
      <c r="BA41" s="630"/>
      <c r="BB41" s="630"/>
      <c r="BC41" s="630"/>
      <c r="BD41" s="654"/>
      <c r="BE41" s="654"/>
      <c r="BF41" s="687"/>
      <c r="BG41" s="710"/>
      <c r="BH41" s="711"/>
      <c r="BI41" s="711"/>
      <c r="BJ41" s="711"/>
      <c r="BK41" s="711"/>
      <c r="BL41" s="364"/>
      <c r="BM41" s="645" t="s">
        <v>
354</v>
      </c>
      <c r="BN41" s="645"/>
      <c r="BO41" s="645"/>
      <c r="BP41" s="645"/>
      <c r="BQ41" s="645"/>
      <c r="BR41" s="645"/>
      <c r="BS41" s="645"/>
      <c r="BT41" s="645"/>
      <c r="BU41" s="646"/>
      <c r="BV41" s="629" t="s">
        <v>
130</v>
      </c>
      <c r="BW41" s="630"/>
      <c r="BX41" s="630"/>
      <c r="BY41" s="630"/>
      <c r="BZ41" s="630"/>
      <c r="CA41" s="630"/>
      <c r="CB41" s="639"/>
      <c r="CD41" s="644" t="s">
        <v>
355</v>
      </c>
      <c r="CE41" s="645"/>
      <c r="CF41" s="645"/>
      <c r="CG41" s="645"/>
      <c r="CH41" s="645"/>
      <c r="CI41" s="645"/>
      <c r="CJ41" s="645"/>
      <c r="CK41" s="645"/>
      <c r="CL41" s="645"/>
      <c r="CM41" s="645"/>
      <c r="CN41" s="645"/>
      <c r="CO41" s="645"/>
      <c r="CP41" s="645"/>
      <c r="CQ41" s="646"/>
      <c r="CR41" s="629" t="s">
        <v>
130</v>
      </c>
      <c r="CS41" s="654"/>
      <c r="CT41" s="654"/>
      <c r="CU41" s="654"/>
      <c r="CV41" s="654"/>
      <c r="CW41" s="654"/>
      <c r="CX41" s="654"/>
      <c r="CY41" s="655"/>
      <c r="CZ41" s="634" t="s">
        <v>
130</v>
      </c>
      <c r="DA41" s="669"/>
      <c r="DB41" s="669"/>
      <c r="DC41" s="671"/>
      <c r="DD41" s="638" t="s">
        <v>
130</v>
      </c>
      <c r="DE41" s="654"/>
      <c r="DF41" s="654"/>
      <c r="DG41" s="654"/>
      <c r="DH41" s="654"/>
      <c r="DI41" s="654"/>
      <c r="DJ41" s="654"/>
      <c r="DK41" s="655"/>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2">
      <c r="B42" s="626" t="s">
        <v>
356</v>
      </c>
      <c r="C42" s="627"/>
      <c r="D42" s="627"/>
      <c r="E42" s="627"/>
      <c r="F42" s="627"/>
      <c r="G42" s="627"/>
      <c r="H42" s="627"/>
      <c r="I42" s="627"/>
      <c r="J42" s="627"/>
      <c r="K42" s="627"/>
      <c r="L42" s="627"/>
      <c r="M42" s="627"/>
      <c r="N42" s="627"/>
      <c r="O42" s="627"/>
      <c r="P42" s="627"/>
      <c r="Q42" s="628"/>
      <c r="R42" s="629" t="s">
        <v>
130</v>
      </c>
      <c r="S42" s="630"/>
      <c r="T42" s="630"/>
      <c r="U42" s="630"/>
      <c r="V42" s="630"/>
      <c r="W42" s="630"/>
      <c r="X42" s="630"/>
      <c r="Y42" s="631"/>
      <c r="Z42" s="632" t="s">
        <v>
130</v>
      </c>
      <c r="AA42" s="632"/>
      <c r="AB42" s="632"/>
      <c r="AC42" s="632"/>
      <c r="AD42" s="633" t="s">
        <v>
130</v>
      </c>
      <c r="AE42" s="633"/>
      <c r="AF42" s="633"/>
      <c r="AG42" s="633"/>
      <c r="AH42" s="633"/>
      <c r="AI42" s="633"/>
      <c r="AJ42" s="633"/>
      <c r="AK42" s="633"/>
      <c r="AL42" s="634" t="s">
        <v>
130</v>
      </c>
      <c r="AM42" s="635"/>
      <c r="AN42" s="635"/>
      <c r="AO42" s="636"/>
      <c r="AQ42" s="714" t="s">
        <v>
357</v>
      </c>
      <c r="AR42" s="715"/>
      <c r="AS42" s="715"/>
      <c r="AT42" s="715"/>
      <c r="AU42" s="715"/>
      <c r="AV42" s="715"/>
      <c r="AW42" s="715"/>
      <c r="AX42" s="715"/>
      <c r="AY42" s="716"/>
      <c r="AZ42" s="723">
        <v>
1695793</v>
      </c>
      <c r="BA42" s="724"/>
      <c r="BB42" s="724"/>
      <c r="BC42" s="724"/>
      <c r="BD42" s="700"/>
      <c r="BE42" s="700"/>
      <c r="BF42" s="702"/>
      <c r="BG42" s="712"/>
      <c r="BH42" s="713"/>
      <c r="BI42" s="713"/>
      <c r="BJ42" s="713"/>
      <c r="BK42" s="713"/>
      <c r="BL42" s="365"/>
      <c r="BM42" s="657" t="s">
        <v>
358</v>
      </c>
      <c r="BN42" s="657"/>
      <c r="BO42" s="657"/>
      <c r="BP42" s="657"/>
      <c r="BQ42" s="657"/>
      <c r="BR42" s="657"/>
      <c r="BS42" s="657"/>
      <c r="BT42" s="657"/>
      <c r="BU42" s="658"/>
      <c r="BV42" s="723">
        <v>
310</v>
      </c>
      <c r="BW42" s="724"/>
      <c r="BX42" s="724"/>
      <c r="BY42" s="724"/>
      <c r="BZ42" s="724"/>
      <c r="CA42" s="724"/>
      <c r="CB42" s="736"/>
      <c r="CD42" s="626" t="s">
        <v>
359</v>
      </c>
      <c r="CE42" s="627"/>
      <c r="CF42" s="627"/>
      <c r="CG42" s="627"/>
      <c r="CH42" s="627"/>
      <c r="CI42" s="627"/>
      <c r="CJ42" s="627"/>
      <c r="CK42" s="627"/>
      <c r="CL42" s="627"/>
      <c r="CM42" s="627"/>
      <c r="CN42" s="627"/>
      <c r="CO42" s="627"/>
      <c r="CP42" s="627"/>
      <c r="CQ42" s="628"/>
      <c r="CR42" s="629">
        <v>
2028968</v>
      </c>
      <c r="CS42" s="654"/>
      <c r="CT42" s="654"/>
      <c r="CU42" s="654"/>
      <c r="CV42" s="654"/>
      <c r="CW42" s="654"/>
      <c r="CX42" s="654"/>
      <c r="CY42" s="655"/>
      <c r="CZ42" s="634">
        <v>
7.6</v>
      </c>
      <c r="DA42" s="669"/>
      <c r="DB42" s="669"/>
      <c r="DC42" s="671"/>
      <c r="DD42" s="638">
        <v>
768296</v>
      </c>
      <c r="DE42" s="654"/>
      <c r="DF42" s="654"/>
      <c r="DG42" s="654"/>
      <c r="DH42" s="654"/>
      <c r="DI42" s="654"/>
      <c r="DJ42" s="654"/>
      <c r="DK42" s="655"/>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2">
      <c r="B43" s="626" t="s">
        <v>
360</v>
      </c>
      <c r="C43" s="627"/>
      <c r="D43" s="627"/>
      <c r="E43" s="627"/>
      <c r="F43" s="627"/>
      <c r="G43" s="627"/>
      <c r="H43" s="627"/>
      <c r="I43" s="627"/>
      <c r="J43" s="627"/>
      <c r="K43" s="627"/>
      <c r="L43" s="627"/>
      <c r="M43" s="627"/>
      <c r="N43" s="627"/>
      <c r="O43" s="627"/>
      <c r="P43" s="627"/>
      <c r="Q43" s="628"/>
      <c r="R43" s="629">
        <v>
1287321</v>
      </c>
      <c r="S43" s="630"/>
      <c r="T43" s="630"/>
      <c r="U43" s="630"/>
      <c r="V43" s="630"/>
      <c r="W43" s="630"/>
      <c r="X43" s="630"/>
      <c r="Y43" s="631"/>
      <c r="Z43" s="632">
        <v>
4.5999999999999996</v>
      </c>
      <c r="AA43" s="632"/>
      <c r="AB43" s="632"/>
      <c r="AC43" s="632"/>
      <c r="AD43" s="633" t="s">
        <v>
130</v>
      </c>
      <c r="AE43" s="633"/>
      <c r="AF43" s="633"/>
      <c r="AG43" s="633"/>
      <c r="AH43" s="633"/>
      <c r="AI43" s="633"/>
      <c r="AJ43" s="633"/>
      <c r="AK43" s="633"/>
      <c r="AL43" s="634" t="s">
        <v>
130</v>
      </c>
      <c r="AM43" s="635"/>
      <c r="AN43" s="635"/>
      <c r="AO43" s="636"/>
      <c r="BV43" s="219"/>
      <c r="BW43" s="219"/>
      <c r="BX43" s="219"/>
      <c r="BY43" s="219"/>
      <c r="BZ43" s="219"/>
      <c r="CA43" s="219"/>
      <c r="CB43" s="219"/>
      <c r="CD43" s="626" t="s">
        <v>
361</v>
      </c>
      <c r="CE43" s="627"/>
      <c r="CF43" s="627"/>
      <c r="CG43" s="627"/>
      <c r="CH43" s="627"/>
      <c r="CI43" s="627"/>
      <c r="CJ43" s="627"/>
      <c r="CK43" s="627"/>
      <c r="CL43" s="627"/>
      <c r="CM43" s="627"/>
      <c r="CN43" s="627"/>
      <c r="CO43" s="627"/>
      <c r="CP43" s="627"/>
      <c r="CQ43" s="628"/>
      <c r="CR43" s="629">
        <v>
135426</v>
      </c>
      <c r="CS43" s="654"/>
      <c r="CT43" s="654"/>
      <c r="CU43" s="654"/>
      <c r="CV43" s="654"/>
      <c r="CW43" s="654"/>
      <c r="CX43" s="654"/>
      <c r="CY43" s="655"/>
      <c r="CZ43" s="634">
        <v>
0.5</v>
      </c>
      <c r="DA43" s="669"/>
      <c r="DB43" s="669"/>
      <c r="DC43" s="671"/>
      <c r="DD43" s="638">
        <v>
135426</v>
      </c>
      <c r="DE43" s="654"/>
      <c r="DF43" s="654"/>
      <c r="DG43" s="654"/>
      <c r="DH43" s="654"/>
      <c r="DI43" s="654"/>
      <c r="DJ43" s="654"/>
      <c r="DK43" s="655"/>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2">
      <c r="B44" s="673" t="s">
        <v>
362</v>
      </c>
      <c r="C44" s="674"/>
      <c r="D44" s="674"/>
      <c r="E44" s="674"/>
      <c r="F44" s="674"/>
      <c r="G44" s="674"/>
      <c r="H44" s="674"/>
      <c r="I44" s="674"/>
      <c r="J44" s="674"/>
      <c r="K44" s="674"/>
      <c r="L44" s="674"/>
      <c r="M44" s="674"/>
      <c r="N44" s="674"/>
      <c r="O44" s="674"/>
      <c r="P44" s="674"/>
      <c r="Q44" s="675"/>
      <c r="R44" s="723">
        <v>
28004721</v>
      </c>
      <c r="S44" s="724"/>
      <c r="T44" s="724"/>
      <c r="U44" s="724"/>
      <c r="V44" s="724"/>
      <c r="W44" s="724"/>
      <c r="X44" s="724"/>
      <c r="Y44" s="725"/>
      <c r="Z44" s="726">
        <v>
100</v>
      </c>
      <c r="AA44" s="726"/>
      <c r="AB44" s="726"/>
      <c r="AC44" s="726"/>
      <c r="AD44" s="727">
        <v>
15841835</v>
      </c>
      <c r="AE44" s="727"/>
      <c r="AF44" s="727"/>
      <c r="AG44" s="727"/>
      <c r="AH44" s="727"/>
      <c r="AI44" s="727"/>
      <c r="AJ44" s="727"/>
      <c r="AK44" s="727"/>
      <c r="AL44" s="728">
        <v>
100</v>
      </c>
      <c r="AM44" s="701"/>
      <c r="AN44" s="701"/>
      <c r="AO44" s="729"/>
      <c r="CD44" s="730" t="s">
        <v>
309</v>
      </c>
      <c r="CE44" s="731"/>
      <c r="CF44" s="626" t="s">
        <v>
363</v>
      </c>
      <c r="CG44" s="627"/>
      <c r="CH44" s="627"/>
      <c r="CI44" s="627"/>
      <c r="CJ44" s="627"/>
      <c r="CK44" s="627"/>
      <c r="CL44" s="627"/>
      <c r="CM44" s="627"/>
      <c r="CN44" s="627"/>
      <c r="CO44" s="627"/>
      <c r="CP44" s="627"/>
      <c r="CQ44" s="628"/>
      <c r="CR44" s="629">
        <v>
2028968</v>
      </c>
      <c r="CS44" s="630"/>
      <c r="CT44" s="630"/>
      <c r="CU44" s="630"/>
      <c r="CV44" s="630"/>
      <c r="CW44" s="630"/>
      <c r="CX44" s="630"/>
      <c r="CY44" s="631"/>
      <c r="CZ44" s="634">
        <v>
7.6</v>
      </c>
      <c r="DA44" s="635"/>
      <c r="DB44" s="635"/>
      <c r="DC44" s="647"/>
      <c r="DD44" s="638">
        <v>
768296</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
364</v>
      </c>
      <c r="CG45" s="627"/>
      <c r="CH45" s="627"/>
      <c r="CI45" s="627"/>
      <c r="CJ45" s="627"/>
      <c r="CK45" s="627"/>
      <c r="CL45" s="627"/>
      <c r="CM45" s="627"/>
      <c r="CN45" s="627"/>
      <c r="CO45" s="627"/>
      <c r="CP45" s="627"/>
      <c r="CQ45" s="628"/>
      <c r="CR45" s="629">
        <v>
676394</v>
      </c>
      <c r="CS45" s="654"/>
      <c r="CT45" s="654"/>
      <c r="CU45" s="654"/>
      <c r="CV45" s="654"/>
      <c r="CW45" s="654"/>
      <c r="CX45" s="654"/>
      <c r="CY45" s="655"/>
      <c r="CZ45" s="634">
        <v>
2.5</v>
      </c>
      <c r="DA45" s="669"/>
      <c r="DB45" s="669"/>
      <c r="DC45" s="671"/>
      <c r="DD45" s="638">
        <v>
70700</v>
      </c>
      <c r="DE45" s="654"/>
      <c r="DF45" s="654"/>
      <c r="DG45" s="654"/>
      <c r="DH45" s="654"/>
      <c r="DI45" s="654"/>
      <c r="DJ45" s="654"/>
      <c r="DK45" s="655"/>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2">
      <c r="B46" s="221" t="s">
        <v>
365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
366</v>
      </c>
      <c r="CG46" s="627"/>
      <c r="CH46" s="627"/>
      <c r="CI46" s="627"/>
      <c r="CJ46" s="627"/>
      <c r="CK46" s="627"/>
      <c r="CL46" s="627"/>
      <c r="CM46" s="627"/>
      <c r="CN46" s="627"/>
      <c r="CO46" s="627"/>
      <c r="CP46" s="627"/>
      <c r="CQ46" s="628"/>
      <c r="CR46" s="629">
        <v>
1216175</v>
      </c>
      <c r="CS46" s="630"/>
      <c r="CT46" s="630"/>
      <c r="CU46" s="630"/>
      <c r="CV46" s="630"/>
      <c r="CW46" s="630"/>
      <c r="CX46" s="630"/>
      <c r="CY46" s="631"/>
      <c r="CZ46" s="634">
        <v>
4.5999999999999996</v>
      </c>
      <c r="DA46" s="635"/>
      <c r="DB46" s="635"/>
      <c r="DC46" s="647"/>
      <c r="DD46" s="638">
        <v>
657070</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2">
      <c r="B47" s="748" t="s">
        <v>
367</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
368</v>
      </c>
      <c r="CG47" s="627"/>
      <c r="CH47" s="627"/>
      <c r="CI47" s="627"/>
      <c r="CJ47" s="627"/>
      <c r="CK47" s="627"/>
      <c r="CL47" s="627"/>
      <c r="CM47" s="627"/>
      <c r="CN47" s="627"/>
      <c r="CO47" s="627"/>
      <c r="CP47" s="627"/>
      <c r="CQ47" s="628"/>
      <c r="CR47" s="629" t="s">
        <v>
130</v>
      </c>
      <c r="CS47" s="654"/>
      <c r="CT47" s="654"/>
      <c r="CU47" s="654"/>
      <c r="CV47" s="654"/>
      <c r="CW47" s="654"/>
      <c r="CX47" s="654"/>
      <c r="CY47" s="655"/>
      <c r="CZ47" s="634" t="s">
        <v>
130</v>
      </c>
      <c r="DA47" s="669"/>
      <c r="DB47" s="669"/>
      <c r="DC47" s="671"/>
      <c r="DD47" s="638" t="s">
        <v>
130</v>
      </c>
      <c r="DE47" s="654"/>
      <c r="DF47" s="654"/>
      <c r="DG47" s="654"/>
      <c r="DH47" s="654"/>
      <c r="DI47" s="654"/>
      <c r="DJ47" s="654"/>
      <c r="DK47" s="655"/>
      <c r="DL47" s="720"/>
      <c r="DM47" s="721"/>
      <c r="DN47" s="721"/>
      <c r="DO47" s="721"/>
      <c r="DP47" s="721"/>
      <c r="DQ47" s="721"/>
      <c r="DR47" s="721"/>
      <c r="DS47" s="721"/>
      <c r="DT47" s="721"/>
      <c r="DU47" s="721"/>
      <c r="DV47" s="722"/>
      <c r="DW47" s="717"/>
      <c r="DX47" s="718"/>
      <c r="DY47" s="718"/>
      <c r="DZ47" s="718"/>
      <c r="EA47" s="718"/>
      <c r="EB47" s="718"/>
      <c r="EC47" s="719"/>
    </row>
    <row r="48" spans="2:133" ht="10.8" x14ac:dyDescent="0.2">
      <c r="B48" s="747" t="s">
        <v>
369</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
370</v>
      </c>
      <c r="CG48" s="627"/>
      <c r="CH48" s="627"/>
      <c r="CI48" s="627"/>
      <c r="CJ48" s="627"/>
      <c r="CK48" s="627"/>
      <c r="CL48" s="627"/>
      <c r="CM48" s="627"/>
      <c r="CN48" s="627"/>
      <c r="CO48" s="627"/>
      <c r="CP48" s="627"/>
      <c r="CQ48" s="628"/>
      <c r="CR48" s="629" t="s">
        <v>
130</v>
      </c>
      <c r="CS48" s="630"/>
      <c r="CT48" s="630"/>
      <c r="CU48" s="630"/>
      <c r="CV48" s="630"/>
      <c r="CW48" s="630"/>
      <c r="CX48" s="630"/>
      <c r="CY48" s="631"/>
      <c r="CZ48" s="634" t="s">
        <v>
130</v>
      </c>
      <c r="DA48" s="635"/>
      <c r="DB48" s="635"/>
      <c r="DC48" s="647"/>
      <c r="DD48" s="638" t="s">
        <v>
130</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
371</v>
      </c>
      <c r="CE49" s="674"/>
      <c r="CF49" s="674"/>
      <c r="CG49" s="674"/>
      <c r="CH49" s="674"/>
      <c r="CI49" s="674"/>
      <c r="CJ49" s="674"/>
      <c r="CK49" s="674"/>
      <c r="CL49" s="674"/>
      <c r="CM49" s="674"/>
      <c r="CN49" s="674"/>
      <c r="CO49" s="674"/>
      <c r="CP49" s="674"/>
      <c r="CQ49" s="675"/>
      <c r="CR49" s="723">
        <v>
26679015</v>
      </c>
      <c r="CS49" s="700"/>
      <c r="CT49" s="700"/>
      <c r="CU49" s="700"/>
      <c r="CV49" s="700"/>
      <c r="CW49" s="700"/>
      <c r="CX49" s="700"/>
      <c r="CY49" s="737"/>
      <c r="CZ49" s="728">
        <v>
100</v>
      </c>
      <c r="DA49" s="738"/>
      <c r="DB49" s="738"/>
      <c r="DC49" s="739"/>
      <c r="DD49" s="740">
        <v>
18196971</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8yc4em8Vxy2inb30lrJKiEboin0nZ063kQSG+Abfo7XRLTC4szoFhOqjidPFvW4WZGgMhikiZDaDIxAXK0WF8Q==" saltValue="grQX6IkeziPF7BX7Bl8ir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49" t="s">
        <v>
372</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
373</v>
      </c>
      <c r="DK2" s="751"/>
      <c r="DL2" s="751"/>
      <c r="DM2" s="751"/>
      <c r="DN2" s="751"/>
      <c r="DO2" s="752"/>
      <c r="DP2" s="224"/>
      <c r="DQ2" s="750" t="s">
        <v>
374</v>
      </c>
      <c r="DR2" s="751"/>
      <c r="DS2" s="751"/>
      <c r="DT2" s="751"/>
      <c r="DU2" s="751"/>
      <c r="DV2" s="751"/>
      <c r="DW2" s="751"/>
      <c r="DX2" s="751"/>
      <c r="DY2" s="751"/>
      <c r="DZ2" s="752"/>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53" t="s">
        <v>
375</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
376</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2">
      <c r="A5" s="755" t="s">
        <v>
377</v>
      </c>
      <c r="B5" s="756"/>
      <c r="C5" s="756"/>
      <c r="D5" s="756"/>
      <c r="E5" s="756"/>
      <c r="F5" s="756"/>
      <c r="G5" s="756"/>
      <c r="H5" s="756"/>
      <c r="I5" s="756"/>
      <c r="J5" s="756"/>
      <c r="K5" s="756"/>
      <c r="L5" s="756"/>
      <c r="M5" s="756"/>
      <c r="N5" s="756"/>
      <c r="O5" s="756"/>
      <c r="P5" s="757"/>
      <c r="Q5" s="761" t="s">
        <v>
378</v>
      </c>
      <c r="R5" s="762"/>
      <c r="S5" s="762"/>
      <c r="T5" s="762"/>
      <c r="U5" s="763"/>
      <c r="V5" s="761" t="s">
        <v>
379</v>
      </c>
      <c r="W5" s="762"/>
      <c r="X5" s="762"/>
      <c r="Y5" s="762"/>
      <c r="Z5" s="763"/>
      <c r="AA5" s="761" t="s">
        <v>
380</v>
      </c>
      <c r="AB5" s="762"/>
      <c r="AC5" s="762"/>
      <c r="AD5" s="762"/>
      <c r="AE5" s="762"/>
      <c r="AF5" s="767" t="s">
        <v>
381</v>
      </c>
      <c r="AG5" s="762"/>
      <c r="AH5" s="762"/>
      <c r="AI5" s="762"/>
      <c r="AJ5" s="768"/>
      <c r="AK5" s="762" t="s">
        <v>
382</v>
      </c>
      <c r="AL5" s="762"/>
      <c r="AM5" s="762"/>
      <c r="AN5" s="762"/>
      <c r="AO5" s="763"/>
      <c r="AP5" s="761" t="s">
        <v>
383</v>
      </c>
      <c r="AQ5" s="762"/>
      <c r="AR5" s="762"/>
      <c r="AS5" s="762"/>
      <c r="AT5" s="763"/>
      <c r="AU5" s="761" t="s">
        <v>
384</v>
      </c>
      <c r="AV5" s="762"/>
      <c r="AW5" s="762"/>
      <c r="AX5" s="762"/>
      <c r="AY5" s="768"/>
      <c r="AZ5" s="228"/>
      <c r="BA5" s="228"/>
      <c r="BB5" s="228"/>
      <c r="BC5" s="228"/>
      <c r="BD5" s="228"/>
      <c r="BE5" s="229"/>
      <c r="BF5" s="229"/>
      <c r="BG5" s="229"/>
      <c r="BH5" s="229"/>
      <c r="BI5" s="229"/>
      <c r="BJ5" s="229"/>
      <c r="BK5" s="229"/>
      <c r="BL5" s="229"/>
      <c r="BM5" s="229"/>
      <c r="BN5" s="229"/>
      <c r="BO5" s="229"/>
      <c r="BP5" s="229"/>
      <c r="BQ5" s="755" t="s">
        <v>
385</v>
      </c>
      <c r="BR5" s="756"/>
      <c r="BS5" s="756"/>
      <c r="BT5" s="756"/>
      <c r="BU5" s="756"/>
      <c r="BV5" s="756"/>
      <c r="BW5" s="756"/>
      <c r="BX5" s="756"/>
      <c r="BY5" s="756"/>
      <c r="BZ5" s="756"/>
      <c r="CA5" s="756"/>
      <c r="CB5" s="756"/>
      <c r="CC5" s="756"/>
      <c r="CD5" s="756"/>
      <c r="CE5" s="756"/>
      <c r="CF5" s="756"/>
      <c r="CG5" s="757"/>
      <c r="CH5" s="761" t="s">
        <v>
386</v>
      </c>
      <c r="CI5" s="762"/>
      <c r="CJ5" s="762"/>
      <c r="CK5" s="762"/>
      <c r="CL5" s="763"/>
      <c r="CM5" s="761" t="s">
        <v>
387</v>
      </c>
      <c r="CN5" s="762"/>
      <c r="CO5" s="762"/>
      <c r="CP5" s="762"/>
      <c r="CQ5" s="763"/>
      <c r="CR5" s="761" t="s">
        <v>
388</v>
      </c>
      <c r="CS5" s="762"/>
      <c r="CT5" s="762"/>
      <c r="CU5" s="762"/>
      <c r="CV5" s="763"/>
      <c r="CW5" s="761" t="s">
        <v>
389</v>
      </c>
      <c r="CX5" s="762"/>
      <c r="CY5" s="762"/>
      <c r="CZ5" s="762"/>
      <c r="DA5" s="763"/>
      <c r="DB5" s="761" t="s">
        <v>
390</v>
      </c>
      <c r="DC5" s="762"/>
      <c r="DD5" s="762"/>
      <c r="DE5" s="762"/>
      <c r="DF5" s="763"/>
      <c r="DG5" s="791" t="s">
        <v>
391</v>
      </c>
      <c r="DH5" s="792"/>
      <c r="DI5" s="792"/>
      <c r="DJ5" s="792"/>
      <c r="DK5" s="793"/>
      <c r="DL5" s="791" t="s">
        <v>
392</v>
      </c>
      <c r="DM5" s="792"/>
      <c r="DN5" s="792"/>
      <c r="DO5" s="792"/>
      <c r="DP5" s="793"/>
      <c r="DQ5" s="761" t="s">
        <v>
393</v>
      </c>
      <c r="DR5" s="762"/>
      <c r="DS5" s="762"/>
      <c r="DT5" s="762"/>
      <c r="DU5" s="763"/>
      <c r="DV5" s="761" t="s">
        <v>
384</v>
      </c>
      <c r="DW5" s="762"/>
      <c r="DX5" s="762"/>
      <c r="DY5" s="762"/>
      <c r="DZ5" s="768"/>
      <c r="EA5" s="230"/>
    </row>
    <row r="6" spans="1:131" s="231" customFormat="1" ht="26.25" customHeight="1" thickBot="1" x14ac:dyDescent="0.25">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2">
      <c r="A7" s="232">
        <v>
1</v>
      </c>
      <c r="B7" s="777" t="s">
        <v>
394</v>
      </c>
      <c r="C7" s="778"/>
      <c r="D7" s="778"/>
      <c r="E7" s="778"/>
      <c r="F7" s="778"/>
      <c r="G7" s="778"/>
      <c r="H7" s="778"/>
      <c r="I7" s="778"/>
      <c r="J7" s="778"/>
      <c r="K7" s="778"/>
      <c r="L7" s="778"/>
      <c r="M7" s="778"/>
      <c r="N7" s="778"/>
      <c r="O7" s="778"/>
      <c r="P7" s="779"/>
      <c r="Q7" s="780">
        <v>
28005</v>
      </c>
      <c r="R7" s="781"/>
      <c r="S7" s="781"/>
      <c r="T7" s="781"/>
      <c r="U7" s="781"/>
      <c r="V7" s="781">
        <v>
26679</v>
      </c>
      <c r="W7" s="781"/>
      <c r="X7" s="781"/>
      <c r="Y7" s="781"/>
      <c r="Z7" s="781"/>
      <c r="AA7" s="781">
        <v>
1326</v>
      </c>
      <c r="AB7" s="781"/>
      <c r="AC7" s="781"/>
      <c r="AD7" s="781"/>
      <c r="AE7" s="782"/>
      <c r="AF7" s="783">
        <v>
1000</v>
      </c>
      <c r="AG7" s="784"/>
      <c r="AH7" s="784"/>
      <c r="AI7" s="784"/>
      <c r="AJ7" s="785"/>
      <c r="AK7" s="786">
        <v>
45</v>
      </c>
      <c r="AL7" s="787"/>
      <c r="AM7" s="787"/>
      <c r="AN7" s="787"/>
      <c r="AO7" s="787"/>
      <c r="AP7" s="787">
        <v>
30129</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
1</v>
      </c>
      <c r="BR7" s="233"/>
      <c r="BS7" s="774" t="s">
        <v>
601</v>
      </c>
      <c r="BT7" s="775"/>
      <c r="BU7" s="775"/>
      <c r="BV7" s="775"/>
      <c r="BW7" s="775"/>
      <c r="BX7" s="775"/>
      <c r="BY7" s="775"/>
      <c r="BZ7" s="775"/>
      <c r="CA7" s="775"/>
      <c r="CB7" s="775"/>
      <c r="CC7" s="775"/>
      <c r="CD7" s="775"/>
      <c r="CE7" s="775"/>
      <c r="CF7" s="775"/>
      <c r="CG7" s="790"/>
      <c r="CH7" s="771">
        <v>
3</v>
      </c>
      <c r="CI7" s="772"/>
      <c r="CJ7" s="772"/>
      <c r="CK7" s="772"/>
      <c r="CL7" s="773"/>
      <c r="CM7" s="771">
        <v>
6</v>
      </c>
      <c r="CN7" s="772"/>
      <c r="CO7" s="772"/>
      <c r="CP7" s="772"/>
      <c r="CQ7" s="773"/>
      <c r="CR7" s="771">
        <v>
3</v>
      </c>
      <c r="CS7" s="772"/>
      <c r="CT7" s="772"/>
      <c r="CU7" s="772"/>
      <c r="CV7" s="773"/>
      <c r="CW7" s="771" t="s">
        <v>
584</v>
      </c>
      <c r="CX7" s="772"/>
      <c r="CY7" s="772"/>
      <c r="CZ7" s="772"/>
      <c r="DA7" s="773"/>
      <c r="DB7" s="771" t="s">
        <v>
584</v>
      </c>
      <c r="DC7" s="772"/>
      <c r="DD7" s="772"/>
      <c r="DE7" s="772"/>
      <c r="DF7" s="773"/>
      <c r="DG7" s="771" t="s">
        <v>
584</v>
      </c>
      <c r="DH7" s="772"/>
      <c r="DI7" s="772"/>
      <c r="DJ7" s="772"/>
      <c r="DK7" s="773"/>
      <c r="DL7" s="771" t="s">
        <v>
584</v>
      </c>
      <c r="DM7" s="772"/>
      <c r="DN7" s="772"/>
      <c r="DO7" s="772"/>
      <c r="DP7" s="773"/>
      <c r="DQ7" s="771" t="s">
        <v>
584</v>
      </c>
      <c r="DR7" s="772"/>
      <c r="DS7" s="772"/>
      <c r="DT7" s="772"/>
      <c r="DU7" s="773"/>
      <c r="DV7" s="774"/>
      <c r="DW7" s="775"/>
      <c r="DX7" s="775"/>
      <c r="DY7" s="775"/>
      <c r="DZ7" s="776"/>
      <c r="EA7" s="230"/>
    </row>
    <row r="8" spans="1:131" s="231" customFormat="1" ht="26.25" customHeight="1" x14ac:dyDescent="0.2">
      <c r="A8" s="234">
        <v>
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
2</v>
      </c>
      <c r="BR8" s="235"/>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0"/>
    </row>
    <row r="9" spans="1:131" s="231" customFormat="1" ht="26.25" customHeight="1" x14ac:dyDescent="0.2">
      <c r="A9" s="234">
        <v>
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
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x14ac:dyDescent="0.2">
      <c r="A10" s="234">
        <v>
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
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2">
      <c r="A11" s="234">
        <v>
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
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2">
      <c r="A12" s="234">
        <v>
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
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2">
      <c r="A13" s="234">
        <v>
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
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2">
      <c r="A14" s="234">
        <v>
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
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2">
      <c r="A15" s="234">
        <v>
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
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2">
      <c r="A16" s="234">
        <v>
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
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2">
      <c r="A17" s="234">
        <v>
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
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2">
      <c r="A18" s="234">
        <v>
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
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2">
      <c r="A19" s="234">
        <v>
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
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2">
      <c r="A20" s="234">
        <v>
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
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5">
      <c r="A21" s="234">
        <v>
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
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2">
      <c r="A22" s="234">
        <v>
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
395</v>
      </c>
      <c r="BA22" s="834"/>
      <c r="BB22" s="834"/>
      <c r="BC22" s="834"/>
      <c r="BD22" s="835"/>
      <c r="BE22" s="229"/>
      <c r="BF22" s="229"/>
      <c r="BG22" s="229"/>
      <c r="BH22" s="229"/>
      <c r="BI22" s="229"/>
      <c r="BJ22" s="229"/>
      <c r="BK22" s="229"/>
      <c r="BL22" s="229"/>
      <c r="BM22" s="229"/>
      <c r="BN22" s="229"/>
      <c r="BO22" s="229"/>
      <c r="BP22" s="229"/>
      <c r="BQ22" s="234">
        <v>
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5">
      <c r="A23" s="236" t="s">
        <v>
396</v>
      </c>
      <c r="B23" s="817" t="s">
        <v>
397</v>
      </c>
      <c r="C23" s="818"/>
      <c r="D23" s="818"/>
      <c r="E23" s="818"/>
      <c r="F23" s="818"/>
      <c r="G23" s="818"/>
      <c r="H23" s="818"/>
      <c r="I23" s="818"/>
      <c r="J23" s="818"/>
      <c r="K23" s="818"/>
      <c r="L23" s="818"/>
      <c r="M23" s="818"/>
      <c r="N23" s="818"/>
      <c r="O23" s="818"/>
      <c r="P23" s="819"/>
      <c r="Q23" s="820">
        <v>
28005</v>
      </c>
      <c r="R23" s="821"/>
      <c r="S23" s="821"/>
      <c r="T23" s="821"/>
      <c r="U23" s="821"/>
      <c r="V23" s="821">
        <v>
26679</v>
      </c>
      <c r="W23" s="821"/>
      <c r="X23" s="821"/>
      <c r="Y23" s="821"/>
      <c r="Z23" s="821"/>
      <c r="AA23" s="821">
        <v>
1326</v>
      </c>
      <c r="AB23" s="821"/>
      <c r="AC23" s="821"/>
      <c r="AD23" s="821"/>
      <c r="AE23" s="822"/>
      <c r="AF23" s="823">
        <v>
1000</v>
      </c>
      <c r="AG23" s="821"/>
      <c r="AH23" s="821"/>
      <c r="AI23" s="821"/>
      <c r="AJ23" s="824"/>
      <c r="AK23" s="825"/>
      <c r="AL23" s="826"/>
      <c r="AM23" s="826"/>
      <c r="AN23" s="826"/>
      <c r="AO23" s="826"/>
      <c r="AP23" s="821">
        <v>
30129</v>
      </c>
      <c r="AQ23" s="821"/>
      <c r="AR23" s="821"/>
      <c r="AS23" s="821"/>
      <c r="AT23" s="821"/>
      <c r="AU23" s="837"/>
      <c r="AV23" s="837"/>
      <c r="AW23" s="837"/>
      <c r="AX23" s="837"/>
      <c r="AY23" s="838"/>
      <c r="AZ23" s="839" t="s">
        <v>
131</v>
      </c>
      <c r="BA23" s="840"/>
      <c r="BB23" s="840"/>
      <c r="BC23" s="840"/>
      <c r="BD23" s="841"/>
      <c r="BE23" s="229"/>
      <c r="BF23" s="229"/>
      <c r="BG23" s="229"/>
      <c r="BH23" s="229"/>
      <c r="BI23" s="229"/>
      <c r="BJ23" s="229"/>
      <c r="BK23" s="229"/>
      <c r="BL23" s="229"/>
      <c r="BM23" s="229"/>
      <c r="BN23" s="229"/>
      <c r="BO23" s="229"/>
      <c r="BP23" s="229"/>
      <c r="BQ23" s="234">
        <v>
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2">
      <c r="A24" s="836" t="s">
        <v>
398</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
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5">
      <c r="A25" s="753" t="s">
        <v>
399</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
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2">
      <c r="A26" s="755" t="s">
        <v>
377</v>
      </c>
      <c r="B26" s="756"/>
      <c r="C26" s="756"/>
      <c r="D26" s="756"/>
      <c r="E26" s="756"/>
      <c r="F26" s="756"/>
      <c r="G26" s="756"/>
      <c r="H26" s="756"/>
      <c r="I26" s="756"/>
      <c r="J26" s="756"/>
      <c r="K26" s="756"/>
      <c r="L26" s="756"/>
      <c r="M26" s="756"/>
      <c r="N26" s="756"/>
      <c r="O26" s="756"/>
      <c r="P26" s="757"/>
      <c r="Q26" s="761" t="s">
        <v>
400</v>
      </c>
      <c r="R26" s="762"/>
      <c r="S26" s="762"/>
      <c r="T26" s="762"/>
      <c r="U26" s="763"/>
      <c r="V26" s="761" t="s">
        <v>
401</v>
      </c>
      <c r="W26" s="762"/>
      <c r="X26" s="762"/>
      <c r="Y26" s="762"/>
      <c r="Z26" s="763"/>
      <c r="AA26" s="761" t="s">
        <v>
402</v>
      </c>
      <c r="AB26" s="762"/>
      <c r="AC26" s="762"/>
      <c r="AD26" s="762"/>
      <c r="AE26" s="762"/>
      <c r="AF26" s="842" t="s">
        <v>
403</v>
      </c>
      <c r="AG26" s="843"/>
      <c r="AH26" s="843"/>
      <c r="AI26" s="843"/>
      <c r="AJ26" s="844"/>
      <c r="AK26" s="762" t="s">
        <v>
404</v>
      </c>
      <c r="AL26" s="762"/>
      <c r="AM26" s="762"/>
      <c r="AN26" s="762"/>
      <c r="AO26" s="763"/>
      <c r="AP26" s="761" t="s">
        <v>
405</v>
      </c>
      <c r="AQ26" s="762"/>
      <c r="AR26" s="762"/>
      <c r="AS26" s="762"/>
      <c r="AT26" s="763"/>
      <c r="AU26" s="761" t="s">
        <v>
406</v>
      </c>
      <c r="AV26" s="762"/>
      <c r="AW26" s="762"/>
      <c r="AX26" s="762"/>
      <c r="AY26" s="763"/>
      <c r="AZ26" s="761" t="s">
        <v>
407</v>
      </c>
      <c r="BA26" s="762"/>
      <c r="BB26" s="762"/>
      <c r="BC26" s="762"/>
      <c r="BD26" s="763"/>
      <c r="BE26" s="761" t="s">
        <v>
384</v>
      </c>
      <c r="BF26" s="762"/>
      <c r="BG26" s="762"/>
      <c r="BH26" s="762"/>
      <c r="BI26" s="768"/>
      <c r="BJ26" s="228"/>
      <c r="BK26" s="228"/>
      <c r="BL26" s="228"/>
      <c r="BM26" s="228"/>
      <c r="BN26" s="228"/>
      <c r="BO26" s="237"/>
      <c r="BP26" s="237"/>
      <c r="BQ26" s="234">
        <v>
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5">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
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2">
      <c r="A28" s="238">
        <v>
1</v>
      </c>
      <c r="B28" s="777" t="s">
        <v>
408</v>
      </c>
      <c r="C28" s="778"/>
      <c r="D28" s="778"/>
      <c r="E28" s="778"/>
      <c r="F28" s="778"/>
      <c r="G28" s="778"/>
      <c r="H28" s="778"/>
      <c r="I28" s="778"/>
      <c r="J28" s="778"/>
      <c r="K28" s="778"/>
      <c r="L28" s="778"/>
      <c r="M28" s="778"/>
      <c r="N28" s="778"/>
      <c r="O28" s="778"/>
      <c r="P28" s="779"/>
      <c r="Q28" s="850">
        <v>
6542</v>
      </c>
      <c r="R28" s="851"/>
      <c r="S28" s="851"/>
      <c r="T28" s="851"/>
      <c r="U28" s="851"/>
      <c r="V28" s="851">
        <v>
6451</v>
      </c>
      <c r="W28" s="851"/>
      <c r="X28" s="851"/>
      <c r="Y28" s="851"/>
      <c r="Z28" s="851"/>
      <c r="AA28" s="851">
        <v>
91</v>
      </c>
      <c r="AB28" s="851"/>
      <c r="AC28" s="851"/>
      <c r="AD28" s="851"/>
      <c r="AE28" s="852"/>
      <c r="AF28" s="853">
        <v>
91</v>
      </c>
      <c r="AG28" s="851"/>
      <c r="AH28" s="851"/>
      <c r="AI28" s="851"/>
      <c r="AJ28" s="854"/>
      <c r="AK28" s="855">
        <v>
410</v>
      </c>
      <c r="AL28" s="856"/>
      <c r="AM28" s="856"/>
      <c r="AN28" s="856"/>
      <c r="AO28" s="856"/>
      <c r="AP28" s="856" t="s">
        <v>
584</v>
      </c>
      <c r="AQ28" s="856"/>
      <c r="AR28" s="856"/>
      <c r="AS28" s="856"/>
      <c r="AT28" s="856"/>
      <c r="AU28" s="856" t="s">
        <v>
584</v>
      </c>
      <c r="AV28" s="856"/>
      <c r="AW28" s="856"/>
      <c r="AX28" s="856"/>
      <c r="AY28" s="856"/>
      <c r="AZ28" s="857" t="s">
        <v>
584</v>
      </c>
      <c r="BA28" s="857"/>
      <c r="BB28" s="857"/>
      <c r="BC28" s="857"/>
      <c r="BD28" s="857"/>
      <c r="BE28" s="848"/>
      <c r="BF28" s="848"/>
      <c r="BG28" s="848"/>
      <c r="BH28" s="848"/>
      <c r="BI28" s="849"/>
      <c r="BJ28" s="228"/>
      <c r="BK28" s="228"/>
      <c r="BL28" s="228"/>
      <c r="BM28" s="228"/>
      <c r="BN28" s="228"/>
      <c r="BO28" s="237"/>
      <c r="BP28" s="237"/>
      <c r="BQ28" s="234">
        <v>
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2">
      <c r="A29" s="238">
        <v>
2</v>
      </c>
      <c r="B29" s="808" t="s">
        <v>
409</v>
      </c>
      <c r="C29" s="809"/>
      <c r="D29" s="809"/>
      <c r="E29" s="809"/>
      <c r="F29" s="809"/>
      <c r="G29" s="809"/>
      <c r="H29" s="809"/>
      <c r="I29" s="809"/>
      <c r="J29" s="809"/>
      <c r="K29" s="809"/>
      <c r="L29" s="809"/>
      <c r="M29" s="809"/>
      <c r="N29" s="809"/>
      <c r="O29" s="809"/>
      <c r="P29" s="810"/>
      <c r="Q29" s="811">
        <v>
5561</v>
      </c>
      <c r="R29" s="812"/>
      <c r="S29" s="812"/>
      <c r="T29" s="812"/>
      <c r="U29" s="812"/>
      <c r="V29" s="812">
        <v>
5452</v>
      </c>
      <c r="W29" s="812"/>
      <c r="X29" s="812"/>
      <c r="Y29" s="812"/>
      <c r="Z29" s="812"/>
      <c r="AA29" s="812">
        <v>
109</v>
      </c>
      <c r="AB29" s="812"/>
      <c r="AC29" s="812"/>
      <c r="AD29" s="812"/>
      <c r="AE29" s="813"/>
      <c r="AF29" s="814">
        <v>
109</v>
      </c>
      <c r="AG29" s="815"/>
      <c r="AH29" s="815"/>
      <c r="AI29" s="815"/>
      <c r="AJ29" s="816"/>
      <c r="AK29" s="862">
        <v>
896</v>
      </c>
      <c r="AL29" s="858"/>
      <c r="AM29" s="858"/>
      <c r="AN29" s="858"/>
      <c r="AO29" s="858"/>
      <c r="AP29" s="858" t="s">
        <v>
584</v>
      </c>
      <c r="AQ29" s="858"/>
      <c r="AR29" s="858"/>
      <c r="AS29" s="858"/>
      <c r="AT29" s="858"/>
      <c r="AU29" s="858" t="s">
        <v>
584</v>
      </c>
      <c r="AV29" s="858"/>
      <c r="AW29" s="858"/>
      <c r="AX29" s="858"/>
      <c r="AY29" s="858"/>
      <c r="AZ29" s="859" t="s">
        <v>
584</v>
      </c>
      <c r="BA29" s="859"/>
      <c r="BB29" s="859"/>
      <c r="BC29" s="859"/>
      <c r="BD29" s="859"/>
      <c r="BE29" s="860"/>
      <c r="BF29" s="860"/>
      <c r="BG29" s="860"/>
      <c r="BH29" s="860"/>
      <c r="BI29" s="861"/>
      <c r="BJ29" s="228"/>
      <c r="BK29" s="228"/>
      <c r="BL29" s="228"/>
      <c r="BM29" s="228"/>
      <c r="BN29" s="228"/>
      <c r="BO29" s="237"/>
      <c r="BP29" s="237"/>
      <c r="BQ29" s="234">
        <v>
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2">
      <c r="A30" s="238">
        <v>
3</v>
      </c>
      <c r="B30" s="808" t="s">
        <v>
410</v>
      </c>
      <c r="C30" s="809"/>
      <c r="D30" s="809"/>
      <c r="E30" s="809"/>
      <c r="F30" s="809"/>
      <c r="G30" s="809"/>
      <c r="H30" s="809"/>
      <c r="I30" s="809"/>
      <c r="J30" s="809"/>
      <c r="K30" s="809"/>
      <c r="L30" s="809"/>
      <c r="M30" s="809"/>
      <c r="N30" s="809"/>
      <c r="O30" s="809"/>
      <c r="P30" s="810"/>
      <c r="Q30" s="811">
        <v>
1400</v>
      </c>
      <c r="R30" s="812"/>
      <c r="S30" s="812"/>
      <c r="T30" s="812"/>
      <c r="U30" s="812"/>
      <c r="V30" s="812">
        <v>
1399</v>
      </c>
      <c r="W30" s="812"/>
      <c r="X30" s="812"/>
      <c r="Y30" s="812"/>
      <c r="Z30" s="812"/>
      <c r="AA30" s="812">
        <v>
1</v>
      </c>
      <c r="AB30" s="812"/>
      <c r="AC30" s="812"/>
      <c r="AD30" s="812"/>
      <c r="AE30" s="813"/>
      <c r="AF30" s="814">
        <v>
1</v>
      </c>
      <c r="AG30" s="815"/>
      <c r="AH30" s="815"/>
      <c r="AI30" s="815"/>
      <c r="AJ30" s="816"/>
      <c r="AK30" s="862">
        <v>
804</v>
      </c>
      <c r="AL30" s="858"/>
      <c r="AM30" s="858"/>
      <c r="AN30" s="858"/>
      <c r="AO30" s="858"/>
      <c r="AP30" s="858" t="s">
        <v>
584</v>
      </c>
      <c r="AQ30" s="858"/>
      <c r="AR30" s="858"/>
      <c r="AS30" s="858"/>
      <c r="AT30" s="858"/>
      <c r="AU30" s="858" t="s">
        <v>
584</v>
      </c>
      <c r="AV30" s="858"/>
      <c r="AW30" s="858"/>
      <c r="AX30" s="858"/>
      <c r="AY30" s="858"/>
      <c r="AZ30" s="859" t="s">
        <v>
584</v>
      </c>
      <c r="BA30" s="859"/>
      <c r="BB30" s="859"/>
      <c r="BC30" s="859"/>
      <c r="BD30" s="859"/>
      <c r="BE30" s="860"/>
      <c r="BF30" s="860"/>
      <c r="BG30" s="860"/>
      <c r="BH30" s="860"/>
      <c r="BI30" s="861"/>
      <c r="BJ30" s="228"/>
      <c r="BK30" s="228"/>
      <c r="BL30" s="228"/>
      <c r="BM30" s="228"/>
      <c r="BN30" s="228"/>
      <c r="BO30" s="237"/>
      <c r="BP30" s="237"/>
      <c r="BQ30" s="234">
        <v>
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2">
      <c r="A31" s="238">
        <v>
4</v>
      </c>
      <c r="B31" s="808" t="s">
        <v>
411</v>
      </c>
      <c r="C31" s="809"/>
      <c r="D31" s="809"/>
      <c r="E31" s="809"/>
      <c r="F31" s="809"/>
      <c r="G31" s="809"/>
      <c r="H31" s="809"/>
      <c r="I31" s="809"/>
      <c r="J31" s="809"/>
      <c r="K31" s="809"/>
      <c r="L31" s="809"/>
      <c r="M31" s="809"/>
      <c r="N31" s="809"/>
      <c r="O31" s="809"/>
      <c r="P31" s="810"/>
      <c r="Q31" s="811">
        <v>
22</v>
      </c>
      <c r="R31" s="812"/>
      <c r="S31" s="812"/>
      <c r="T31" s="812"/>
      <c r="U31" s="812"/>
      <c r="V31" s="812">
        <v>
19</v>
      </c>
      <c r="W31" s="812"/>
      <c r="X31" s="812"/>
      <c r="Y31" s="812"/>
      <c r="Z31" s="812"/>
      <c r="AA31" s="812">
        <v>
3</v>
      </c>
      <c r="AB31" s="812"/>
      <c r="AC31" s="812"/>
      <c r="AD31" s="812"/>
      <c r="AE31" s="813"/>
      <c r="AF31" s="814">
        <v>
3</v>
      </c>
      <c r="AG31" s="815"/>
      <c r="AH31" s="815"/>
      <c r="AI31" s="815"/>
      <c r="AJ31" s="816"/>
      <c r="AK31" s="862">
        <v>
0</v>
      </c>
      <c r="AL31" s="858"/>
      <c r="AM31" s="858"/>
      <c r="AN31" s="858"/>
      <c r="AO31" s="858"/>
      <c r="AP31" s="858" t="s">
        <v>
584</v>
      </c>
      <c r="AQ31" s="858"/>
      <c r="AR31" s="858"/>
      <c r="AS31" s="858"/>
      <c r="AT31" s="858"/>
      <c r="AU31" s="858" t="s">
        <v>
584</v>
      </c>
      <c r="AV31" s="858"/>
      <c r="AW31" s="858"/>
      <c r="AX31" s="858"/>
      <c r="AY31" s="858"/>
      <c r="AZ31" s="859" t="s">
        <v>
584</v>
      </c>
      <c r="BA31" s="859"/>
      <c r="BB31" s="859"/>
      <c r="BC31" s="859"/>
      <c r="BD31" s="859"/>
      <c r="BE31" s="860"/>
      <c r="BF31" s="860"/>
      <c r="BG31" s="860"/>
      <c r="BH31" s="860"/>
      <c r="BI31" s="861"/>
      <c r="BJ31" s="228"/>
      <c r="BK31" s="228"/>
      <c r="BL31" s="228"/>
      <c r="BM31" s="228"/>
      <c r="BN31" s="228"/>
      <c r="BO31" s="237"/>
      <c r="BP31" s="237"/>
      <c r="BQ31" s="234">
        <v>
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2">
      <c r="A32" s="238">
        <v>
5</v>
      </c>
      <c r="B32" s="808" t="s">
        <v>
412</v>
      </c>
      <c r="C32" s="809"/>
      <c r="D32" s="809"/>
      <c r="E32" s="809"/>
      <c r="F32" s="809"/>
      <c r="G32" s="809"/>
      <c r="H32" s="809"/>
      <c r="I32" s="809"/>
      <c r="J32" s="809"/>
      <c r="K32" s="809"/>
      <c r="L32" s="809"/>
      <c r="M32" s="809"/>
      <c r="N32" s="809"/>
      <c r="O32" s="809"/>
      <c r="P32" s="810"/>
      <c r="Q32" s="811">
        <v>
1485</v>
      </c>
      <c r="R32" s="812"/>
      <c r="S32" s="812"/>
      <c r="T32" s="812"/>
      <c r="U32" s="812"/>
      <c r="V32" s="812">
        <v>
1389</v>
      </c>
      <c r="W32" s="812"/>
      <c r="X32" s="812"/>
      <c r="Y32" s="812"/>
      <c r="Z32" s="812"/>
      <c r="AA32" s="812">
        <v>
95</v>
      </c>
      <c r="AB32" s="812"/>
      <c r="AC32" s="812"/>
      <c r="AD32" s="812"/>
      <c r="AE32" s="813"/>
      <c r="AF32" s="814">
        <v>
1027</v>
      </c>
      <c r="AG32" s="815"/>
      <c r="AH32" s="815"/>
      <c r="AI32" s="815"/>
      <c r="AJ32" s="816"/>
      <c r="AK32" s="862">
        <v>
24</v>
      </c>
      <c r="AL32" s="858"/>
      <c r="AM32" s="858"/>
      <c r="AN32" s="858"/>
      <c r="AO32" s="858"/>
      <c r="AP32" s="858">
        <v>
3655</v>
      </c>
      <c r="AQ32" s="858"/>
      <c r="AR32" s="858"/>
      <c r="AS32" s="858"/>
      <c r="AT32" s="858"/>
      <c r="AU32" s="858">
        <v>
69</v>
      </c>
      <c r="AV32" s="858"/>
      <c r="AW32" s="858"/>
      <c r="AX32" s="858"/>
      <c r="AY32" s="858"/>
      <c r="AZ32" s="859" t="s">
        <v>
584</v>
      </c>
      <c r="BA32" s="859"/>
      <c r="BB32" s="859"/>
      <c r="BC32" s="859"/>
      <c r="BD32" s="859"/>
      <c r="BE32" s="860" t="s">
        <v>
413</v>
      </c>
      <c r="BF32" s="860"/>
      <c r="BG32" s="860"/>
      <c r="BH32" s="860"/>
      <c r="BI32" s="861"/>
      <c r="BJ32" s="228"/>
      <c r="BK32" s="228"/>
      <c r="BL32" s="228"/>
      <c r="BM32" s="228"/>
      <c r="BN32" s="228"/>
      <c r="BO32" s="237"/>
      <c r="BP32" s="237"/>
      <c r="BQ32" s="234">
        <v>
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2">
      <c r="A33" s="238">
        <v>
6</v>
      </c>
      <c r="B33" s="808" t="s">
        <v>
414</v>
      </c>
      <c r="C33" s="809"/>
      <c r="D33" s="809"/>
      <c r="E33" s="809"/>
      <c r="F33" s="809"/>
      <c r="G33" s="809"/>
      <c r="H33" s="809"/>
      <c r="I33" s="809"/>
      <c r="J33" s="809"/>
      <c r="K33" s="809"/>
      <c r="L33" s="809"/>
      <c r="M33" s="809"/>
      <c r="N33" s="809"/>
      <c r="O33" s="809"/>
      <c r="P33" s="810"/>
      <c r="Q33" s="811">
        <v>
1346</v>
      </c>
      <c r="R33" s="812"/>
      <c r="S33" s="812"/>
      <c r="T33" s="812"/>
      <c r="U33" s="812"/>
      <c r="V33" s="812">
        <v>
1322</v>
      </c>
      <c r="W33" s="812"/>
      <c r="X33" s="812"/>
      <c r="Y33" s="812"/>
      <c r="Z33" s="812"/>
      <c r="AA33" s="812">
        <v>
25</v>
      </c>
      <c r="AB33" s="812"/>
      <c r="AC33" s="812"/>
      <c r="AD33" s="812"/>
      <c r="AE33" s="813"/>
      <c r="AF33" s="814">
        <v>
373</v>
      </c>
      <c r="AG33" s="815"/>
      <c r="AH33" s="815"/>
      <c r="AI33" s="815"/>
      <c r="AJ33" s="816"/>
      <c r="AK33" s="862">
        <v>
769</v>
      </c>
      <c r="AL33" s="858"/>
      <c r="AM33" s="858"/>
      <c r="AN33" s="858"/>
      <c r="AO33" s="858"/>
      <c r="AP33" s="858">
        <v>
10497</v>
      </c>
      <c r="AQ33" s="858"/>
      <c r="AR33" s="858"/>
      <c r="AS33" s="858"/>
      <c r="AT33" s="858"/>
      <c r="AU33" s="858">
        <v>
9059</v>
      </c>
      <c r="AV33" s="858"/>
      <c r="AW33" s="858"/>
      <c r="AX33" s="858"/>
      <c r="AY33" s="858"/>
      <c r="AZ33" s="859" t="s">
        <v>
584</v>
      </c>
      <c r="BA33" s="859"/>
      <c r="BB33" s="859"/>
      <c r="BC33" s="859"/>
      <c r="BD33" s="859"/>
      <c r="BE33" s="860" t="s">
        <v>
413</v>
      </c>
      <c r="BF33" s="860"/>
      <c r="BG33" s="860"/>
      <c r="BH33" s="860"/>
      <c r="BI33" s="861"/>
      <c r="BJ33" s="228"/>
      <c r="BK33" s="228"/>
      <c r="BL33" s="228"/>
      <c r="BM33" s="228"/>
      <c r="BN33" s="228"/>
      <c r="BO33" s="237"/>
      <c r="BP33" s="237"/>
      <c r="BQ33" s="234">
        <v>
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2">
      <c r="A34" s="238">
        <v>
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28"/>
      <c r="BK34" s="228"/>
      <c r="BL34" s="228"/>
      <c r="BM34" s="228"/>
      <c r="BN34" s="228"/>
      <c r="BO34" s="237"/>
      <c r="BP34" s="237"/>
      <c r="BQ34" s="234">
        <v>
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2">
      <c r="A35" s="238">
        <v>
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
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2">
      <c r="A36" s="238">
        <v>
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
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2">
      <c r="A37" s="238">
        <v>
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
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2">
      <c r="A38" s="238">
        <v>
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
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2">
      <c r="A39" s="238">
        <v>
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
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2">
      <c r="A40" s="234">
        <v>
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
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2">
      <c r="A41" s="234">
        <v>
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
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2">
      <c r="A42" s="234">
        <v>
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
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2">
      <c r="A43" s="234">
        <v>
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
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2">
      <c r="A44" s="234">
        <v>
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
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2">
      <c r="A45" s="234">
        <v>
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
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2">
      <c r="A46" s="234">
        <v>
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
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2">
      <c r="A47" s="234">
        <v>
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
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2">
      <c r="A48" s="234">
        <v>
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
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2">
      <c r="A49" s="234">
        <v>
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
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2">
      <c r="A50" s="234">
        <v>
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
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2">
      <c r="A51" s="234">
        <v>
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
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2">
      <c r="A52" s="234">
        <v>
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
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2">
      <c r="A53" s="234">
        <v>
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
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2">
      <c r="A54" s="234">
        <v>
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
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2">
      <c r="A55" s="234">
        <v>
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
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2">
      <c r="A56" s="234">
        <v>
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
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2">
      <c r="A57" s="234">
        <v>
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
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2">
      <c r="A58" s="234">
        <v>
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
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2">
      <c r="A59" s="234">
        <v>
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
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2">
      <c r="A60" s="234">
        <v>
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
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5">
      <c r="A61" s="234">
        <v>
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
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2">
      <c r="A62" s="234">
        <v>
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
415</v>
      </c>
      <c r="BK62" s="834"/>
      <c r="BL62" s="834"/>
      <c r="BM62" s="834"/>
      <c r="BN62" s="835"/>
      <c r="BO62" s="237"/>
      <c r="BP62" s="237"/>
      <c r="BQ62" s="234">
        <v>
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5">
      <c r="A63" s="236" t="s">
        <v>
396</v>
      </c>
      <c r="B63" s="817" t="s">
        <v>
416</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
1604</v>
      </c>
      <c r="AG63" s="872"/>
      <c r="AH63" s="872"/>
      <c r="AI63" s="872"/>
      <c r="AJ63" s="873"/>
      <c r="AK63" s="874"/>
      <c r="AL63" s="869"/>
      <c r="AM63" s="869"/>
      <c r="AN63" s="869"/>
      <c r="AO63" s="869"/>
      <c r="AP63" s="872">
        <v>
14152</v>
      </c>
      <c r="AQ63" s="872"/>
      <c r="AR63" s="872"/>
      <c r="AS63" s="872"/>
      <c r="AT63" s="872"/>
      <c r="AU63" s="872">
        <v>
9128</v>
      </c>
      <c r="AV63" s="872"/>
      <c r="AW63" s="872"/>
      <c r="AX63" s="872"/>
      <c r="AY63" s="872"/>
      <c r="AZ63" s="876"/>
      <c r="BA63" s="876"/>
      <c r="BB63" s="876"/>
      <c r="BC63" s="876"/>
      <c r="BD63" s="876"/>
      <c r="BE63" s="877"/>
      <c r="BF63" s="877"/>
      <c r="BG63" s="877"/>
      <c r="BH63" s="877"/>
      <c r="BI63" s="878"/>
      <c r="BJ63" s="879" t="s">
        <v>
417</v>
      </c>
      <c r="BK63" s="880"/>
      <c r="BL63" s="880"/>
      <c r="BM63" s="880"/>
      <c r="BN63" s="881"/>
      <c r="BO63" s="237"/>
      <c r="BP63" s="237"/>
      <c r="BQ63" s="234">
        <v>
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
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5">
      <c r="A65" s="228" t="s">
        <v>
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
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2">
      <c r="A66" s="755" t="s">
        <v>
419</v>
      </c>
      <c r="B66" s="756"/>
      <c r="C66" s="756"/>
      <c r="D66" s="756"/>
      <c r="E66" s="756"/>
      <c r="F66" s="756"/>
      <c r="G66" s="756"/>
      <c r="H66" s="756"/>
      <c r="I66" s="756"/>
      <c r="J66" s="756"/>
      <c r="K66" s="756"/>
      <c r="L66" s="756"/>
      <c r="M66" s="756"/>
      <c r="N66" s="756"/>
      <c r="O66" s="756"/>
      <c r="P66" s="757"/>
      <c r="Q66" s="761" t="s">
        <v>
420</v>
      </c>
      <c r="R66" s="762"/>
      <c r="S66" s="762"/>
      <c r="T66" s="762"/>
      <c r="U66" s="763"/>
      <c r="V66" s="761" t="s">
        <v>
421</v>
      </c>
      <c r="W66" s="762"/>
      <c r="X66" s="762"/>
      <c r="Y66" s="762"/>
      <c r="Z66" s="763"/>
      <c r="AA66" s="761" t="s">
        <v>
402</v>
      </c>
      <c r="AB66" s="762"/>
      <c r="AC66" s="762"/>
      <c r="AD66" s="762"/>
      <c r="AE66" s="763"/>
      <c r="AF66" s="882" t="s">
        <v>
422</v>
      </c>
      <c r="AG66" s="843"/>
      <c r="AH66" s="843"/>
      <c r="AI66" s="843"/>
      <c r="AJ66" s="883"/>
      <c r="AK66" s="761" t="s">
        <v>
423</v>
      </c>
      <c r="AL66" s="756"/>
      <c r="AM66" s="756"/>
      <c r="AN66" s="756"/>
      <c r="AO66" s="757"/>
      <c r="AP66" s="761" t="s">
        <v>
424</v>
      </c>
      <c r="AQ66" s="762"/>
      <c r="AR66" s="762"/>
      <c r="AS66" s="762"/>
      <c r="AT66" s="763"/>
      <c r="AU66" s="761" t="s">
        <v>
425</v>
      </c>
      <c r="AV66" s="762"/>
      <c r="AW66" s="762"/>
      <c r="AX66" s="762"/>
      <c r="AY66" s="763"/>
      <c r="AZ66" s="761" t="s">
        <v>
384</v>
      </c>
      <c r="BA66" s="762"/>
      <c r="BB66" s="762"/>
      <c r="BC66" s="762"/>
      <c r="BD66" s="768"/>
      <c r="BE66" s="237"/>
      <c r="BF66" s="237"/>
      <c r="BG66" s="237"/>
      <c r="BH66" s="237"/>
      <c r="BI66" s="237"/>
      <c r="BJ66" s="237"/>
      <c r="BK66" s="237"/>
      <c r="BL66" s="237"/>
      <c r="BM66" s="237"/>
      <c r="BN66" s="237"/>
      <c r="BO66" s="237"/>
      <c r="BP66" s="237"/>
      <c r="BQ66" s="234">
        <v>
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5">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
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2">
      <c r="A68" s="232">
        <v>
1</v>
      </c>
      <c r="B68" s="897" t="s">
        <v>
585</v>
      </c>
      <c r="C68" s="898"/>
      <c r="D68" s="898"/>
      <c r="E68" s="898"/>
      <c r="F68" s="898"/>
      <c r="G68" s="898"/>
      <c r="H68" s="898"/>
      <c r="I68" s="898"/>
      <c r="J68" s="898"/>
      <c r="K68" s="898"/>
      <c r="L68" s="898"/>
      <c r="M68" s="898"/>
      <c r="N68" s="898"/>
      <c r="O68" s="898"/>
      <c r="P68" s="899"/>
      <c r="Q68" s="900">
        <v>
15755</v>
      </c>
      <c r="R68" s="894"/>
      <c r="S68" s="894"/>
      <c r="T68" s="894"/>
      <c r="U68" s="894"/>
      <c r="V68" s="894">
        <v>
15733</v>
      </c>
      <c r="W68" s="894"/>
      <c r="X68" s="894"/>
      <c r="Y68" s="894"/>
      <c r="Z68" s="894"/>
      <c r="AA68" s="894">
        <v>
22</v>
      </c>
      <c r="AB68" s="894"/>
      <c r="AC68" s="894"/>
      <c r="AD68" s="894"/>
      <c r="AE68" s="894"/>
      <c r="AF68" s="894">
        <v>
22</v>
      </c>
      <c r="AG68" s="894"/>
      <c r="AH68" s="894"/>
      <c r="AI68" s="894"/>
      <c r="AJ68" s="894"/>
      <c r="AK68" s="894">
        <v>
77</v>
      </c>
      <c r="AL68" s="894"/>
      <c r="AM68" s="894"/>
      <c r="AN68" s="894"/>
      <c r="AO68" s="894"/>
      <c r="AP68" s="894" t="s">
        <v>
584</v>
      </c>
      <c r="AQ68" s="894"/>
      <c r="AR68" s="894"/>
      <c r="AS68" s="894"/>
      <c r="AT68" s="894"/>
      <c r="AU68" s="894" t="s">
        <v>
584</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
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2">
      <c r="A69" s="234">
        <v>
2</v>
      </c>
      <c r="B69" s="901" t="s">
        <v>
586</v>
      </c>
      <c r="C69" s="902"/>
      <c r="D69" s="902"/>
      <c r="E69" s="902"/>
      <c r="F69" s="902"/>
      <c r="G69" s="902"/>
      <c r="H69" s="902"/>
      <c r="I69" s="902"/>
      <c r="J69" s="902"/>
      <c r="K69" s="902"/>
      <c r="L69" s="902"/>
      <c r="M69" s="902"/>
      <c r="N69" s="902"/>
      <c r="O69" s="902"/>
      <c r="P69" s="903"/>
      <c r="Q69" s="904">
        <v>
96</v>
      </c>
      <c r="R69" s="858"/>
      <c r="S69" s="858"/>
      <c r="T69" s="858"/>
      <c r="U69" s="858"/>
      <c r="V69" s="858">
        <v>
95</v>
      </c>
      <c r="W69" s="858"/>
      <c r="X69" s="858"/>
      <c r="Y69" s="858"/>
      <c r="Z69" s="858"/>
      <c r="AA69" s="858">
        <v>
1</v>
      </c>
      <c r="AB69" s="858"/>
      <c r="AC69" s="858"/>
      <c r="AD69" s="858"/>
      <c r="AE69" s="858"/>
      <c r="AF69" s="858">
        <v>
1</v>
      </c>
      <c r="AG69" s="858"/>
      <c r="AH69" s="858"/>
      <c r="AI69" s="858"/>
      <c r="AJ69" s="858"/>
      <c r="AK69" s="858">
        <v>
3</v>
      </c>
      <c r="AL69" s="858"/>
      <c r="AM69" s="858"/>
      <c r="AN69" s="858"/>
      <c r="AO69" s="858"/>
      <c r="AP69" s="858" t="s">
        <v>
584</v>
      </c>
      <c r="AQ69" s="858"/>
      <c r="AR69" s="858"/>
      <c r="AS69" s="858"/>
      <c r="AT69" s="858"/>
      <c r="AU69" s="858" t="s">
        <v>
584</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
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2">
      <c r="A70" s="234">
        <v>
3</v>
      </c>
      <c r="B70" s="901" t="s">
        <v>
587</v>
      </c>
      <c r="C70" s="902"/>
      <c r="D70" s="902"/>
      <c r="E70" s="902"/>
      <c r="F70" s="902"/>
      <c r="G70" s="902"/>
      <c r="H70" s="902"/>
      <c r="I70" s="902"/>
      <c r="J70" s="902"/>
      <c r="K70" s="902"/>
      <c r="L70" s="902"/>
      <c r="M70" s="902"/>
      <c r="N70" s="902"/>
      <c r="O70" s="902"/>
      <c r="P70" s="903"/>
      <c r="Q70" s="904">
        <v>
461</v>
      </c>
      <c r="R70" s="858"/>
      <c r="S70" s="858"/>
      <c r="T70" s="858"/>
      <c r="U70" s="858"/>
      <c r="V70" s="858">
        <v>
257</v>
      </c>
      <c r="W70" s="858"/>
      <c r="X70" s="858"/>
      <c r="Y70" s="858"/>
      <c r="Z70" s="858"/>
      <c r="AA70" s="858">
        <v>
204</v>
      </c>
      <c r="AB70" s="858"/>
      <c r="AC70" s="858"/>
      <c r="AD70" s="858"/>
      <c r="AE70" s="858"/>
      <c r="AF70" s="858">
        <v>
204</v>
      </c>
      <c r="AG70" s="858"/>
      <c r="AH70" s="858"/>
      <c r="AI70" s="858"/>
      <c r="AJ70" s="858"/>
      <c r="AK70" s="858" t="s">
        <v>
584</v>
      </c>
      <c r="AL70" s="858"/>
      <c r="AM70" s="858"/>
      <c r="AN70" s="858"/>
      <c r="AO70" s="858"/>
      <c r="AP70" s="858" t="s">
        <v>
584</v>
      </c>
      <c r="AQ70" s="858"/>
      <c r="AR70" s="858"/>
      <c r="AS70" s="858"/>
      <c r="AT70" s="858"/>
      <c r="AU70" s="858" t="s">
        <v>
584</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
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2">
      <c r="A71" s="234">
        <v>
4</v>
      </c>
      <c r="B71" s="901" t="s">
        <v>
588</v>
      </c>
      <c r="C71" s="902"/>
      <c r="D71" s="902"/>
      <c r="E71" s="902"/>
      <c r="F71" s="902"/>
      <c r="G71" s="902"/>
      <c r="H71" s="902"/>
      <c r="I71" s="902"/>
      <c r="J71" s="902"/>
      <c r="K71" s="902"/>
      <c r="L71" s="902"/>
      <c r="M71" s="902"/>
      <c r="N71" s="902"/>
      <c r="O71" s="902"/>
      <c r="P71" s="903"/>
      <c r="Q71" s="904">
        <v>
975</v>
      </c>
      <c r="R71" s="858"/>
      <c r="S71" s="858"/>
      <c r="T71" s="858"/>
      <c r="U71" s="858"/>
      <c r="V71" s="858">
        <v>
965</v>
      </c>
      <c r="W71" s="858"/>
      <c r="X71" s="858"/>
      <c r="Y71" s="858"/>
      <c r="Z71" s="858"/>
      <c r="AA71" s="858">
        <v>
10</v>
      </c>
      <c r="AB71" s="858"/>
      <c r="AC71" s="858"/>
      <c r="AD71" s="858"/>
      <c r="AE71" s="858"/>
      <c r="AF71" s="858">
        <v>
10</v>
      </c>
      <c r="AG71" s="858"/>
      <c r="AH71" s="858"/>
      <c r="AI71" s="858"/>
      <c r="AJ71" s="858"/>
      <c r="AK71" s="858" t="s">
        <v>
584</v>
      </c>
      <c r="AL71" s="858"/>
      <c r="AM71" s="858"/>
      <c r="AN71" s="858"/>
      <c r="AO71" s="858"/>
      <c r="AP71" s="858" t="s">
        <v>
584</v>
      </c>
      <c r="AQ71" s="858"/>
      <c r="AR71" s="858"/>
      <c r="AS71" s="858"/>
      <c r="AT71" s="858"/>
      <c r="AU71" s="858" t="s">
        <v>
584</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
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2">
      <c r="A72" s="234">
        <v>
5</v>
      </c>
      <c r="B72" s="901" t="s">
        <v>
589</v>
      </c>
      <c r="C72" s="902"/>
      <c r="D72" s="902"/>
      <c r="E72" s="902"/>
      <c r="F72" s="902"/>
      <c r="G72" s="902"/>
      <c r="H72" s="902"/>
      <c r="I72" s="902"/>
      <c r="J72" s="902"/>
      <c r="K72" s="902"/>
      <c r="L72" s="902"/>
      <c r="M72" s="902"/>
      <c r="N72" s="902"/>
      <c r="O72" s="902"/>
      <c r="P72" s="903"/>
      <c r="Q72" s="904">
        <v>
359263</v>
      </c>
      <c r="R72" s="858"/>
      <c r="S72" s="858"/>
      <c r="T72" s="858"/>
      <c r="U72" s="858"/>
      <c r="V72" s="858">
        <v>
349158</v>
      </c>
      <c r="W72" s="858"/>
      <c r="X72" s="858"/>
      <c r="Y72" s="858"/>
      <c r="Z72" s="858"/>
      <c r="AA72" s="858">
        <v>
10106</v>
      </c>
      <c r="AB72" s="858"/>
      <c r="AC72" s="858"/>
      <c r="AD72" s="858"/>
      <c r="AE72" s="858"/>
      <c r="AF72" s="858">
        <v>
10106</v>
      </c>
      <c r="AG72" s="858"/>
      <c r="AH72" s="858"/>
      <c r="AI72" s="858"/>
      <c r="AJ72" s="858"/>
      <c r="AK72" s="858">
        <v>
703</v>
      </c>
      <c r="AL72" s="858"/>
      <c r="AM72" s="858"/>
      <c r="AN72" s="858"/>
      <c r="AO72" s="858"/>
      <c r="AP72" s="858" t="s">
        <v>
584</v>
      </c>
      <c r="AQ72" s="858"/>
      <c r="AR72" s="858"/>
      <c r="AS72" s="858"/>
      <c r="AT72" s="858"/>
      <c r="AU72" s="858" t="s">
        <v>
584</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
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2">
      <c r="A73" s="234">
        <v>
6</v>
      </c>
      <c r="B73" s="901" t="s">
        <v>
590</v>
      </c>
      <c r="C73" s="902"/>
      <c r="D73" s="902"/>
      <c r="E73" s="902"/>
      <c r="F73" s="902"/>
      <c r="G73" s="902"/>
      <c r="H73" s="902"/>
      <c r="I73" s="902"/>
      <c r="J73" s="902"/>
      <c r="K73" s="902"/>
      <c r="L73" s="902"/>
      <c r="M73" s="902"/>
      <c r="N73" s="902"/>
      <c r="O73" s="902"/>
      <c r="P73" s="903"/>
      <c r="Q73" s="904">
        <v>
334</v>
      </c>
      <c r="R73" s="858"/>
      <c r="S73" s="858"/>
      <c r="T73" s="858"/>
      <c r="U73" s="858"/>
      <c r="V73" s="858">
        <v>
289</v>
      </c>
      <c r="W73" s="858"/>
      <c r="X73" s="858"/>
      <c r="Y73" s="858"/>
      <c r="Z73" s="858"/>
      <c r="AA73" s="858">
        <v>
45</v>
      </c>
      <c r="AB73" s="858"/>
      <c r="AC73" s="858"/>
      <c r="AD73" s="858"/>
      <c r="AE73" s="858"/>
      <c r="AF73" s="858">
        <v>
45</v>
      </c>
      <c r="AG73" s="858"/>
      <c r="AH73" s="858"/>
      <c r="AI73" s="858"/>
      <c r="AJ73" s="858"/>
      <c r="AK73" s="858" t="s">
        <v>
584</v>
      </c>
      <c r="AL73" s="858"/>
      <c r="AM73" s="858"/>
      <c r="AN73" s="858"/>
      <c r="AO73" s="858"/>
      <c r="AP73" s="858" t="s">
        <v>
584</v>
      </c>
      <c r="AQ73" s="858"/>
      <c r="AR73" s="858"/>
      <c r="AS73" s="858"/>
      <c r="AT73" s="858"/>
      <c r="AU73" s="858" t="s">
        <v>
584</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
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2">
      <c r="A74" s="234">
        <v>
7</v>
      </c>
      <c r="B74" s="901" t="s">
        <v>
591</v>
      </c>
      <c r="C74" s="902"/>
      <c r="D74" s="902"/>
      <c r="E74" s="902"/>
      <c r="F74" s="902"/>
      <c r="G74" s="902"/>
      <c r="H74" s="902"/>
      <c r="I74" s="902"/>
      <c r="J74" s="902"/>
      <c r="K74" s="902"/>
      <c r="L74" s="902"/>
      <c r="M74" s="902"/>
      <c r="N74" s="902"/>
      <c r="O74" s="902"/>
      <c r="P74" s="903"/>
      <c r="Q74" s="904">
        <v>
7329</v>
      </c>
      <c r="R74" s="858"/>
      <c r="S74" s="858"/>
      <c r="T74" s="858"/>
      <c r="U74" s="858"/>
      <c r="V74" s="858">
        <v>
6655</v>
      </c>
      <c r="W74" s="858"/>
      <c r="X74" s="858"/>
      <c r="Y74" s="858"/>
      <c r="Z74" s="858"/>
      <c r="AA74" s="858">
        <v>
674</v>
      </c>
      <c r="AB74" s="858"/>
      <c r="AC74" s="858"/>
      <c r="AD74" s="858"/>
      <c r="AE74" s="858"/>
      <c r="AF74" s="858">
        <v>
649</v>
      </c>
      <c r="AG74" s="858"/>
      <c r="AH74" s="858"/>
      <c r="AI74" s="858"/>
      <c r="AJ74" s="858"/>
      <c r="AK74" s="858" t="s">
        <v>
584</v>
      </c>
      <c r="AL74" s="858"/>
      <c r="AM74" s="858"/>
      <c r="AN74" s="858"/>
      <c r="AO74" s="858"/>
      <c r="AP74" s="858">
        <v>
6053</v>
      </c>
      <c r="AQ74" s="858"/>
      <c r="AR74" s="858"/>
      <c r="AS74" s="858"/>
      <c r="AT74" s="858"/>
      <c r="AU74" s="858">
        <v>
1053</v>
      </c>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
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2">
      <c r="A75" s="234">
        <v>
8</v>
      </c>
      <c r="B75" s="901" t="s">
        <v>
592</v>
      </c>
      <c r="C75" s="902"/>
      <c r="D75" s="902"/>
      <c r="E75" s="902"/>
      <c r="F75" s="902"/>
      <c r="G75" s="902"/>
      <c r="H75" s="902"/>
      <c r="I75" s="902"/>
      <c r="J75" s="902"/>
      <c r="K75" s="902"/>
      <c r="L75" s="902"/>
      <c r="M75" s="902"/>
      <c r="N75" s="902"/>
      <c r="O75" s="902"/>
      <c r="P75" s="903"/>
      <c r="Q75" s="905">
        <v>
4800</v>
      </c>
      <c r="R75" s="906"/>
      <c r="S75" s="906"/>
      <c r="T75" s="906"/>
      <c r="U75" s="862"/>
      <c r="V75" s="907">
        <v>
4743</v>
      </c>
      <c r="W75" s="906"/>
      <c r="X75" s="906"/>
      <c r="Y75" s="906"/>
      <c r="Z75" s="862"/>
      <c r="AA75" s="907">
        <v>
56</v>
      </c>
      <c r="AB75" s="906"/>
      <c r="AC75" s="906"/>
      <c r="AD75" s="906"/>
      <c r="AE75" s="862"/>
      <c r="AF75" s="907">
        <v>
56</v>
      </c>
      <c r="AG75" s="906"/>
      <c r="AH75" s="906"/>
      <c r="AI75" s="906"/>
      <c r="AJ75" s="862"/>
      <c r="AK75" s="907" t="s">
        <v>
584</v>
      </c>
      <c r="AL75" s="906"/>
      <c r="AM75" s="906"/>
      <c r="AN75" s="906"/>
      <c r="AO75" s="862"/>
      <c r="AP75" s="907">
        <v>
874</v>
      </c>
      <c r="AQ75" s="906"/>
      <c r="AR75" s="906"/>
      <c r="AS75" s="906"/>
      <c r="AT75" s="862"/>
      <c r="AU75" s="907">
        <v>
62</v>
      </c>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
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2">
      <c r="A76" s="234">
        <v>
9</v>
      </c>
      <c r="B76" s="901" t="s">
        <v>
593</v>
      </c>
      <c r="C76" s="902"/>
      <c r="D76" s="902"/>
      <c r="E76" s="902"/>
      <c r="F76" s="902"/>
      <c r="G76" s="902"/>
      <c r="H76" s="902"/>
      <c r="I76" s="902"/>
      <c r="J76" s="902"/>
      <c r="K76" s="902"/>
      <c r="L76" s="902"/>
      <c r="M76" s="902"/>
      <c r="N76" s="902"/>
      <c r="O76" s="902"/>
      <c r="P76" s="903"/>
      <c r="Q76" s="905">
        <v>
194</v>
      </c>
      <c r="R76" s="906"/>
      <c r="S76" s="906"/>
      <c r="T76" s="906"/>
      <c r="U76" s="862"/>
      <c r="V76" s="907">
        <v>
193</v>
      </c>
      <c r="W76" s="906"/>
      <c r="X76" s="906"/>
      <c r="Y76" s="906"/>
      <c r="Z76" s="862"/>
      <c r="AA76" s="907">
        <v>
1</v>
      </c>
      <c r="AB76" s="906"/>
      <c r="AC76" s="906"/>
      <c r="AD76" s="906"/>
      <c r="AE76" s="862"/>
      <c r="AF76" s="907">
        <v>
1</v>
      </c>
      <c r="AG76" s="906"/>
      <c r="AH76" s="906"/>
      <c r="AI76" s="906"/>
      <c r="AJ76" s="862"/>
      <c r="AK76" s="907" t="s">
        <v>
584</v>
      </c>
      <c r="AL76" s="906"/>
      <c r="AM76" s="906"/>
      <c r="AN76" s="906"/>
      <c r="AO76" s="862"/>
      <c r="AP76" s="907">
        <v>
136</v>
      </c>
      <c r="AQ76" s="906"/>
      <c r="AR76" s="906"/>
      <c r="AS76" s="906"/>
      <c r="AT76" s="862"/>
      <c r="AU76" s="907">
        <v>
5</v>
      </c>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
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2">
      <c r="A77" s="234">
        <v>
10</v>
      </c>
      <c r="B77" s="901" t="s">
        <v>
594</v>
      </c>
      <c r="C77" s="902"/>
      <c r="D77" s="902"/>
      <c r="E77" s="902"/>
      <c r="F77" s="902"/>
      <c r="G77" s="902"/>
      <c r="H77" s="902"/>
      <c r="I77" s="902"/>
      <c r="J77" s="902"/>
      <c r="K77" s="902"/>
      <c r="L77" s="902"/>
      <c r="M77" s="902"/>
      <c r="N77" s="902"/>
      <c r="O77" s="902"/>
      <c r="P77" s="903"/>
      <c r="Q77" s="905">
        <v>
5</v>
      </c>
      <c r="R77" s="906"/>
      <c r="S77" s="906"/>
      <c r="T77" s="906"/>
      <c r="U77" s="862"/>
      <c r="V77" s="907">
        <v>
5</v>
      </c>
      <c r="W77" s="906"/>
      <c r="X77" s="906"/>
      <c r="Y77" s="906"/>
      <c r="Z77" s="862"/>
      <c r="AA77" s="907">
        <v>
0</v>
      </c>
      <c r="AB77" s="906"/>
      <c r="AC77" s="906"/>
      <c r="AD77" s="906"/>
      <c r="AE77" s="862"/>
      <c r="AF77" s="907">
        <v>
0</v>
      </c>
      <c r="AG77" s="906"/>
      <c r="AH77" s="906"/>
      <c r="AI77" s="906"/>
      <c r="AJ77" s="862"/>
      <c r="AK77" s="907" t="s">
        <v>
584</v>
      </c>
      <c r="AL77" s="906"/>
      <c r="AM77" s="906"/>
      <c r="AN77" s="906"/>
      <c r="AO77" s="862"/>
      <c r="AP77" s="907" t="s">
        <v>
584</v>
      </c>
      <c r="AQ77" s="906"/>
      <c r="AR77" s="906"/>
      <c r="AS77" s="906"/>
      <c r="AT77" s="862"/>
      <c r="AU77" s="907" t="s">
        <v>
584</v>
      </c>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
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2">
      <c r="A78" s="234">
        <v>
11</v>
      </c>
      <c r="B78" s="901" t="s">
        <v>
595</v>
      </c>
      <c r="C78" s="902"/>
      <c r="D78" s="902"/>
      <c r="E78" s="902"/>
      <c r="F78" s="902"/>
      <c r="G78" s="902"/>
      <c r="H78" s="902"/>
      <c r="I78" s="902"/>
      <c r="J78" s="902"/>
      <c r="K78" s="902"/>
      <c r="L78" s="902"/>
      <c r="M78" s="902"/>
      <c r="N78" s="902"/>
      <c r="O78" s="902"/>
      <c r="P78" s="903"/>
      <c r="Q78" s="904">
        <v>
57</v>
      </c>
      <c r="R78" s="858"/>
      <c r="S78" s="858"/>
      <c r="T78" s="858"/>
      <c r="U78" s="858"/>
      <c r="V78" s="858">
        <v>
54</v>
      </c>
      <c r="W78" s="858"/>
      <c r="X78" s="858"/>
      <c r="Y78" s="858"/>
      <c r="Z78" s="858"/>
      <c r="AA78" s="858">
        <v>
3</v>
      </c>
      <c r="AB78" s="858"/>
      <c r="AC78" s="858"/>
      <c r="AD78" s="858"/>
      <c r="AE78" s="858"/>
      <c r="AF78" s="858">
        <v>
3</v>
      </c>
      <c r="AG78" s="858"/>
      <c r="AH78" s="858"/>
      <c r="AI78" s="858"/>
      <c r="AJ78" s="858"/>
      <c r="AK78" s="858" t="s">
        <v>
584</v>
      </c>
      <c r="AL78" s="858"/>
      <c r="AM78" s="858"/>
      <c r="AN78" s="858"/>
      <c r="AO78" s="858"/>
      <c r="AP78" s="858" t="s">
        <v>
584</v>
      </c>
      <c r="AQ78" s="858"/>
      <c r="AR78" s="858"/>
      <c r="AS78" s="858"/>
      <c r="AT78" s="858"/>
      <c r="AU78" s="858" t="s">
        <v>
584</v>
      </c>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
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2">
      <c r="A79" s="234">
        <v>
12</v>
      </c>
      <c r="B79" s="901" t="s">
        <v>
596</v>
      </c>
      <c r="C79" s="902"/>
      <c r="D79" s="902"/>
      <c r="E79" s="902"/>
      <c r="F79" s="902"/>
      <c r="G79" s="902"/>
      <c r="H79" s="902"/>
      <c r="I79" s="902"/>
      <c r="J79" s="902"/>
      <c r="K79" s="902"/>
      <c r="L79" s="902"/>
      <c r="M79" s="902"/>
      <c r="N79" s="902"/>
      <c r="O79" s="902"/>
      <c r="P79" s="903"/>
      <c r="Q79" s="904">
        <v>
361</v>
      </c>
      <c r="R79" s="858"/>
      <c r="S79" s="858"/>
      <c r="T79" s="858"/>
      <c r="U79" s="858"/>
      <c r="V79" s="858">
        <v>
305</v>
      </c>
      <c r="W79" s="858"/>
      <c r="X79" s="858"/>
      <c r="Y79" s="858"/>
      <c r="Z79" s="858"/>
      <c r="AA79" s="858">
        <v>
55</v>
      </c>
      <c r="AB79" s="858"/>
      <c r="AC79" s="858"/>
      <c r="AD79" s="858"/>
      <c r="AE79" s="858"/>
      <c r="AF79" s="858">
        <v>
55</v>
      </c>
      <c r="AG79" s="858"/>
      <c r="AH79" s="858"/>
      <c r="AI79" s="858"/>
      <c r="AJ79" s="858"/>
      <c r="AK79" s="858" t="s">
        <v>
584</v>
      </c>
      <c r="AL79" s="858"/>
      <c r="AM79" s="858"/>
      <c r="AN79" s="858"/>
      <c r="AO79" s="858"/>
      <c r="AP79" s="858" t="s">
        <v>
584</v>
      </c>
      <c r="AQ79" s="858"/>
      <c r="AR79" s="858"/>
      <c r="AS79" s="858"/>
      <c r="AT79" s="858"/>
      <c r="AU79" s="858" t="s">
        <v>
584</v>
      </c>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
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2">
      <c r="A80" s="234">
        <v>
13</v>
      </c>
      <c r="B80" s="901" t="s">
        <v>
597</v>
      </c>
      <c r="C80" s="902"/>
      <c r="D80" s="902"/>
      <c r="E80" s="902"/>
      <c r="F80" s="902"/>
      <c r="G80" s="902"/>
      <c r="H80" s="902"/>
      <c r="I80" s="902"/>
      <c r="J80" s="902"/>
      <c r="K80" s="902"/>
      <c r="L80" s="902"/>
      <c r="M80" s="902"/>
      <c r="N80" s="902"/>
      <c r="O80" s="902"/>
      <c r="P80" s="903"/>
      <c r="Q80" s="904">
        <v>
204</v>
      </c>
      <c r="R80" s="858"/>
      <c r="S80" s="858"/>
      <c r="T80" s="858"/>
      <c r="U80" s="858"/>
      <c r="V80" s="858">
        <v>
170</v>
      </c>
      <c r="W80" s="858"/>
      <c r="X80" s="858"/>
      <c r="Y80" s="858"/>
      <c r="Z80" s="858"/>
      <c r="AA80" s="858">
        <v>
34</v>
      </c>
      <c r="AB80" s="858"/>
      <c r="AC80" s="858"/>
      <c r="AD80" s="858"/>
      <c r="AE80" s="858"/>
      <c r="AF80" s="858">
        <v>
34</v>
      </c>
      <c r="AG80" s="858"/>
      <c r="AH80" s="858"/>
      <c r="AI80" s="858"/>
      <c r="AJ80" s="858"/>
      <c r="AK80" s="858" t="s">
        <v>
584</v>
      </c>
      <c r="AL80" s="858"/>
      <c r="AM80" s="858"/>
      <c r="AN80" s="858"/>
      <c r="AO80" s="858"/>
      <c r="AP80" s="858" t="s">
        <v>
584</v>
      </c>
      <c r="AQ80" s="858"/>
      <c r="AR80" s="858"/>
      <c r="AS80" s="858"/>
      <c r="AT80" s="858"/>
      <c r="AU80" s="858" t="s">
        <v>
584</v>
      </c>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
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2">
      <c r="A81" s="234">
        <v>
14</v>
      </c>
      <c r="B81" s="901" t="s">
        <v>
598</v>
      </c>
      <c r="C81" s="902"/>
      <c r="D81" s="902"/>
      <c r="E81" s="902"/>
      <c r="F81" s="902"/>
      <c r="G81" s="902"/>
      <c r="H81" s="902"/>
      <c r="I81" s="902"/>
      <c r="J81" s="902"/>
      <c r="K81" s="902"/>
      <c r="L81" s="902"/>
      <c r="M81" s="902"/>
      <c r="N81" s="902"/>
      <c r="O81" s="902"/>
      <c r="P81" s="903"/>
      <c r="Q81" s="904">
        <v>
935</v>
      </c>
      <c r="R81" s="858"/>
      <c r="S81" s="858"/>
      <c r="T81" s="858"/>
      <c r="U81" s="858"/>
      <c r="V81" s="858">
        <v>
798</v>
      </c>
      <c r="W81" s="858"/>
      <c r="X81" s="858"/>
      <c r="Y81" s="858"/>
      <c r="Z81" s="858"/>
      <c r="AA81" s="858">
        <v>
137</v>
      </c>
      <c r="AB81" s="858"/>
      <c r="AC81" s="858"/>
      <c r="AD81" s="858"/>
      <c r="AE81" s="858"/>
      <c r="AF81" s="858">
        <v>
137</v>
      </c>
      <c r="AG81" s="858"/>
      <c r="AH81" s="858"/>
      <c r="AI81" s="858"/>
      <c r="AJ81" s="858"/>
      <c r="AK81" s="858" t="s">
        <v>
584</v>
      </c>
      <c r="AL81" s="858"/>
      <c r="AM81" s="858"/>
      <c r="AN81" s="858"/>
      <c r="AO81" s="858"/>
      <c r="AP81" s="858" t="s">
        <v>
584</v>
      </c>
      <c r="AQ81" s="858"/>
      <c r="AR81" s="858"/>
      <c r="AS81" s="858"/>
      <c r="AT81" s="858"/>
      <c r="AU81" s="858" t="s">
        <v>
584</v>
      </c>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
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2">
      <c r="A82" s="234">
        <v>
15</v>
      </c>
      <c r="B82" s="901" t="s">
        <v>
599</v>
      </c>
      <c r="C82" s="902"/>
      <c r="D82" s="902"/>
      <c r="E82" s="902"/>
      <c r="F82" s="902"/>
      <c r="G82" s="902"/>
      <c r="H82" s="902"/>
      <c r="I82" s="902"/>
      <c r="J82" s="902"/>
      <c r="K82" s="902"/>
      <c r="L82" s="902"/>
      <c r="M82" s="902"/>
      <c r="N82" s="902"/>
      <c r="O82" s="902"/>
      <c r="P82" s="903"/>
      <c r="Q82" s="904">
        <v>
109</v>
      </c>
      <c r="R82" s="858"/>
      <c r="S82" s="858"/>
      <c r="T82" s="858"/>
      <c r="U82" s="858"/>
      <c r="V82" s="858">
        <v>
97</v>
      </c>
      <c r="W82" s="858"/>
      <c r="X82" s="858"/>
      <c r="Y82" s="858"/>
      <c r="Z82" s="858"/>
      <c r="AA82" s="858">
        <v>
12</v>
      </c>
      <c r="AB82" s="858"/>
      <c r="AC82" s="858"/>
      <c r="AD82" s="858"/>
      <c r="AE82" s="858"/>
      <c r="AF82" s="858">
        <v>
12</v>
      </c>
      <c r="AG82" s="858"/>
      <c r="AH82" s="858"/>
      <c r="AI82" s="858"/>
      <c r="AJ82" s="858"/>
      <c r="AK82" s="858" t="s">
        <v>
584</v>
      </c>
      <c r="AL82" s="858"/>
      <c r="AM82" s="858"/>
      <c r="AN82" s="858"/>
      <c r="AO82" s="858"/>
      <c r="AP82" s="858" t="s">
        <v>
584</v>
      </c>
      <c r="AQ82" s="858"/>
      <c r="AR82" s="858"/>
      <c r="AS82" s="858"/>
      <c r="AT82" s="858"/>
      <c r="AU82" s="858" t="s">
        <v>
584</v>
      </c>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
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2">
      <c r="A83" s="234">
        <v>
16</v>
      </c>
      <c r="B83" s="901" t="s">
        <v>
600</v>
      </c>
      <c r="C83" s="902"/>
      <c r="D83" s="902"/>
      <c r="E83" s="902"/>
      <c r="F83" s="902"/>
      <c r="G83" s="902"/>
      <c r="H83" s="902"/>
      <c r="I83" s="902"/>
      <c r="J83" s="902"/>
      <c r="K83" s="902"/>
      <c r="L83" s="902"/>
      <c r="M83" s="902"/>
      <c r="N83" s="902"/>
      <c r="O83" s="902"/>
      <c r="P83" s="903"/>
      <c r="Q83" s="904">
        <v>
97</v>
      </c>
      <c r="R83" s="858"/>
      <c r="S83" s="858"/>
      <c r="T83" s="858"/>
      <c r="U83" s="858"/>
      <c r="V83" s="858">
        <v>
83</v>
      </c>
      <c r="W83" s="858"/>
      <c r="X83" s="858"/>
      <c r="Y83" s="858"/>
      <c r="Z83" s="858"/>
      <c r="AA83" s="858">
        <v>
14</v>
      </c>
      <c r="AB83" s="858"/>
      <c r="AC83" s="858"/>
      <c r="AD83" s="858"/>
      <c r="AE83" s="858"/>
      <c r="AF83" s="858">
        <v>
14</v>
      </c>
      <c r="AG83" s="858"/>
      <c r="AH83" s="858"/>
      <c r="AI83" s="858"/>
      <c r="AJ83" s="858"/>
      <c r="AK83" s="858" t="s">
        <v>
602</v>
      </c>
      <c r="AL83" s="858"/>
      <c r="AM83" s="858"/>
      <c r="AN83" s="858"/>
      <c r="AO83" s="858"/>
      <c r="AP83" s="858" t="s">
        <v>
584</v>
      </c>
      <c r="AQ83" s="858"/>
      <c r="AR83" s="858"/>
      <c r="AS83" s="858"/>
      <c r="AT83" s="858"/>
      <c r="AU83" s="858" t="s">
        <v>
584</v>
      </c>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
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2">
      <c r="A84" s="234">
        <v>
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
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2">
      <c r="A85" s="234">
        <v>
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
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2">
      <c r="A86" s="234">
        <v>
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
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2">
      <c r="A87" s="240">
        <v>
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
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5">
      <c r="A88" s="236" t="s">
        <v>
396</v>
      </c>
      <c r="B88" s="817" t="s">
        <v>
426</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
11373</v>
      </c>
      <c r="AG88" s="872"/>
      <c r="AH88" s="872"/>
      <c r="AI88" s="872"/>
      <c r="AJ88" s="872"/>
      <c r="AK88" s="869"/>
      <c r="AL88" s="869"/>
      <c r="AM88" s="869"/>
      <c r="AN88" s="869"/>
      <c r="AO88" s="869"/>
      <c r="AP88" s="872">
        <v>
7063</v>
      </c>
      <c r="AQ88" s="872"/>
      <c r="AR88" s="872"/>
      <c r="AS88" s="872"/>
      <c r="AT88" s="872"/>
      <c r="AU88" s="872">
        <v>
1120</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
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
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
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
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
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
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
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
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
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
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
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
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
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
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
396</v>
      </c>
      <c r="BR102" s="817" t="s">
        <v>
427</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
3</v>
      </c>
      <c r="CS102" s="880"/>
      <c r="CT102" s="880"/>
      <c r="CU102" s="880"/>
      <c r="CV102" s="919"/>
      <c r="CW102" s="918" t="s">
        <v>
603</v>
      </c>
      <c r="CX102" s="880"/>
      <c r="CY102" s="880"/>
      <c r="CZ102" s="880"/>
      <c r="DA102" s="919"/>
      <c r="DB102" s="918" t="s">
        <v>
603</v>
      </c>
      <c r="DC102" s="880"/>
      <c r="DD102" s="880"/>
      <c r="DE102" s="880"/>
      <c r="DF102" s="919"/>
      <c r="DG102" s="918" t="s">
        <v>
603</v>
      </c>
      <c r="DH102" s="880"/>
      <c r="DI102" s="880"/>
      <c r="DJ102" s="880"/>
      <c r="DK102" s="919"/>
      <c r="DL102" s="918" t="s">
        <v>
603</v>
      </c>
      <c r="DM102" s="880"/>
      <c r="DN102" s="880"/>
      <c r="DO102" s="880"/>
      <c r="DP102" s="919"/>
      <c r="DQ102" s="918" t="s">
        <v>
603</v>
      </c>
      <c r="DR102" s="880"/>
      <c r="DS102" s="880"/>
      <c r="DT102" s="880"/>
      <c r="DU102" s="919"/>
      <c r="DV102" s="817"/>
      <c r="DW102" s="818"/>
      <c r="DX102" s="818"/>
      <c r="DY102" s="818"/>
      <c r="DZ102" s="942"/>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
428</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
429</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
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
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45" t="s">
        <v>
432</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
433</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2">
      <c r="A109" s="940" t="s">
        <v>
434</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
435</v>
      </c>
      <c r="AB109" s="921"/>
      <c r="AC109" s="921"/>
      <c r="AD109" s="921"/>
      <c r="AE109" s="922"/>
      <c r="AF109" s="920" t="s">
        <v>
436</v>
      </c>
      <c r="AG109" s="921"/>
      <c r="AH109" s="921"/>
      <c r="AI109" s="921"/>
      <c r="AJ109" s="922"/>
      <c r="AK109" s="920" t="s">
        <v>
311</v>
      </c>
      <c r="AL109" s="921"/>
      <c r="AM109" s="921"/>
      <c r="AN109" s="921"/>
      <c r="AO109" s="922"/>
      <c r="AP109" s="920" t="s">
        <v>
437</v>
      </c>
      <c r="AQ109" s="921"/>
      <c r="AR109" s="921"/>
      <c r="AS109" s="921"/>
      <c r="AT109" s="923"/>
      <c r="AU109" s="940" t="s">
        <v>
434</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
435</v>
      </c>
      <c r="BR109" s="921"/>
      <c r="BS109" s="921"/>
      <c r="BT109" s="921"/>
      <c r="BU109" s="922"/>
      <c r="BV109" s="920" t="s">
        <v>
436</v>
      </c>
      <c r="BW109" s="921"/>
      <c r="BX109" s="921"/>
      <c r="BY109" s="921"/>
      <c r="BZ109" s="922"/>
      <c r="CA109" s="920" t="s">
        <v>
311</v>
      </c>
      <c r="CB109" s="921"/>
      <c r="CC109" s="921"/>
      <c r="CD109" s="921"/>
      <c r="CE109" s="922"/>
      <c r="CF109" s="941" t="s">
        <v>
437</v>
      </c>
      <c r="CG109" s="941"/>
      <c r="CH109" s="941"/>
      <c r="CI109" s="941"/>
      <c r="CJ109" s="941"/>
      <c r="CK109" s="920" t="s">
        <v>
438</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
435</v>
      </c>
      <c r="DH109" s="921"/>
      <c r="DI109" s="921"/>
      <c r="DJ109" s="921"/>
      <c r="DK109" s="922"/>
      <c r="DL109" s="920" t="s">
        <v>
436</v>
      </c>
      <c r="DM109" s="921"/>
      <c r="DN109" s="921"/>
      <c r="DO109" s="921"/>
      <c r="DP109" s="922"/>
      <c r="DQ109" s="920" t="s">
        <v>
311</v>
      </c>
      <c r="DR109" s="921"/>
      <c r="DS109" s="921"/>
      <c r="DT109" s="921"/>
      <c r="DU109" s="922"/>
      <c r="DV109" s="920" t="s">
        <v>
437</v>
      </c>
      <c r="DW109" s="921"/>
      <c r="DX109" s="921"/>
      <c r="DY109" s="921"/>
      <c r="DZ109" s="923"/>
    </row>
    <row r="110" spans="1:131" s="226" customFormat="1" ht="26.25" customHeight="1" x14ac:dyDescent="0.2">
      <c r="A110" s="924" t="s">
        <v>
439</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
2990546</v>
      </c>
      <c r="AB110" s="928"/>
      <c r="AC110" s="928"/>
      <c r="AD110" s="928"/>
      <c r="AE110" s="929"/>
      <c r="AF110" s="930">
        <v>
2928615</v>
      </c>
      <c r="AG110" s="928"/>
      <c r="AH110" s="928"/>
      <c r="AI110" s="928"/>
      <c r="AJ110" s="929"/>
      <c r="AK110" s="930">
        <v>
2832132</v>
      </c>
      <c r="AL110" s="928"/>
      <c r="AM110" s="928"/>
      <c r="AN110" s="928"/>
      <c r="AO110" s="929"/>
      <c r="AP110" s="931">
        <v>
20.6</v>
      </c>
      <c r="AQ110" s="932"/>
      <c r="AR110" s="932"/>
      <c r="AS110" s="932"/>
      <c r="AT110" s="933"/>
      <c r="AU110" s="934" t="s">
        <v>
73</v>
      </c>
      <c r="AV110" s="935"/>
      <c r="AW110" s="935"/>
      <c r="AX110" s="935"/>
      <c r="AY110" s="935"/>
      <c r="AZ110" s="957" t="s">
        <v>
440</v>
      </c>
      <c r="BA110" s="925"/>
      <c r="BB110" s="925"/>
      <c r="BC110" s="925"/>
      <c r="BD110" s="925"/>
      <c r="BE110" s="925"/>
      <c r="BF110" s="925"/>
      <c r="BG110" s="925"/>
      <c r="BH110" s="925"/>
      <c r="BI110" s="925"/>
      <c r="BJ110" s="925"/>
      <c r="BK110" s="925"/>
      <c r="BL110" s="925"/>
      <c r="BM110" s="925"/>
      <c r="BN110" s="925"/>
      <c r="BO110" s="925"/>
      <c r="BP110" s="926"/>
      <c r="BQ110" s="958">
        <v>
30986718</v>
      </c>
      <c r="BR110" s="959"/>
      <c r="BS110" s="959"/>
      <c r="BT110" s="959"/>
      <c r="BU110" s="959"/>
      <c r="BV110" s="959">
        <v>
30839828</v>
      </c>
      <c r="BW110" s="959"/>
      <c r="BX110" s="959"/>
      <c r="BY110" s="959"/>
      <c r="BZ110" s="959"/>
      <c r="CA110" s="959">
        <v>
30128923</v>
      </c>
      <c r="CB110" s="959"/>
      <c r="CC110" s="959"/>
      <c r="CD110" s="959"/>
      <c r="CE110" s="959"/>
      <c r="CF110" s="972">
        <v>
219.3</v>
      </c>
      <c r="CG110" s="973"/>
      <c r="CH110" s="973"/>
      <c r="CI110" s="973"/>
      <c r="CJ110" s="973"/>
      <c r="CK110" s="974" t="s">
        <v>
441</v>
      </c>
      <c r="CL110" s="975"/>
      <c r="CM110" s="957" t="s">
        <v>
442</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
131</v>
      </c>
      <c r="DH110" s="959"/>
      <c r="DI110" s="959"/>
      <c r="DJ110" s="959"/>
      <c r="DK110" s="959"/>
      <c r="DL110" s="959" t="s">
        <v>
417</v>
      </c>
      <c r="DM110" s="959"/>
      <c r="DN110" s="959"/>
      <c r="DO110" s="959"/>
      <c r="DP110" s="959"/>
      <c r="DQ110" s="959" t="s">
        <v>
131</v>
      </c>
      <c r="DR110" s="959"/>
      <c r="DS110" s="959"/>
      <c r="DT110" s="959"/>
      <c r="DU110" s="959"/>
      <c r="DV110" s="960" t="s">
        <v>
131</v>
      </c>
      <c r="DW110" s="960"/>
      <c r="DX110" s="960"/>
      <c r="DY110" s="960"/>
      <c r="DZ110" s="961"/>
    </row>
    <row r="111" spans="1:131" s="226" customFormat="1" ht="26.25" customHeight="1" x14ac:dyDescent="0.2">
      <c r="A111" s="962" t="s">
        <v>
443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
417</v>
      </c>
      <c r="AB111" s="966"/>
      <c r="AC111" s="966"/>
      <c r="AD111" s="966"/>
      <c r="AE111" s="967"/>
      <c r="AF111" s="968" t="s">
        <v>
131</v>
      </c>
      <c r="AG111" s="966"/>
      <c r="AH111" s="966"/>
      <c r="AI111" s="966"/>
      <c r="AJ111" s="967"/>
      <c r="AK111" s="968" t="s">
        <v>
417</v>
      </c>
      <c r="AL111" s="966"/>
      <c r="AM111" s="966"/>
      <c r="AN111" s="966"/>
      <c r="AO111" s="967"/>
      <c r="AP111" s="969" t="s">
        <v>
131</v>
      </c>
      <c r="AQ111" s="970"/>
      <c r="AR111" s="970"/>
      <c r="AS111" s="970"/>
      <c r="AT111" s="971"/>
      <c r="AU111" s="936"/>
      <c r="AV111" s="937"/>
      <c r="AW111" s="937"/>
      <c r="AX111" s="937"/>
      <c r="AY111" s="937"/>
      <c r="AZ111" s="950" t="s">
        <v>
444</v>
      </c>
      <c r="BA111" s="951"/>
      <c r="BB111" s="951"/>
      <c r="BC111" s="951"/>
      <c r="BD111" s="951"/>
      <c r="BE111" s="951"/>
      <c r="BF111" s="951"/>
      <c r="BG111" s="951"/>
      <c r="BH111" s="951"/>
      <c r="BI111" s="951"/>
      <c r="BJ111" s="951"/>
      <c r="BK111" s="951"/>
      <c r="BL111" s="951"/>
      <c r="BM111" s="951"/>
      <c r="BN111" s="951"/>
      <c r="BO111" s="951"/>
      <c r="BP111" s="952"/>
      <c r="BQ111" s="953">
        <v>
159707</v>
      </c>
      <c r="BR111" s="954"/>
      <c r="BS111" s="954"/>
      <c r="BT111" s="954"/>
      <c r="BU111" s="954"/>
      <c r="BV111" s="954">
        <v>
134246</v>
      </c>
      <c r="BW111" s="954"/>
      <c r="BX111" s="954"/>
      <c r="BY111" s="954"/>
      <c r="BZ111" s="954"/>
      <c r="CA111" s="954">
        <v>
108786</v>
      </c>
      <c r="CB111" s="954"/>
      <c r="CC111" s="954"/>
      <c r="CD111" s="954"/>
      <c r="CE111" s="954"/>
      <c r="CF111" s="948">
        <v>
0.8</v>
      </c>
      <c r="CG111" s="949"/>
      <c r="CH111" s="949"/>
      <c r="CI111" s="949"/>
      <c r="CJ111" s="949"/>
      <c r="CK111" s="976"/>
      <c r="CL111" s="977"/>
      <c r="CM111" s="950" t="s">
        <v>
445</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
131</v>
      </c>
      <c r="DH111" s="954"/>
      <c r="DI111" s="954"/>
      <c r="DJ111" s="954"/>
      <c r="DK111" s="954"/>
      <c r="DL111" s="954" t="s">
        <v>
131</v>
      </c>
      <c r="DM111" s="954"/>
      <c r="DN111" s="954"/>
      <c r="DO111" s="954"/>
      <c r="DP111" s="954"/>
      <c r="DQ111" s="954" t="s">
        <v>
131</v>
      </c>
      <c r="DR111" s="954"/>
      <c r="DS111" s="954"/>
      <c r="DT111" s="954"/>
      <c r="DU111" s="954"/>
      <c r="DV111" s="955" t="s">
        <v>
131</v>
      </c>
      <c r="DW111" s="955"/>
      <c r="DX111" s="955"/>
      <c r="DY111" s="955"/>
      <c r="DZ111" s="956"/>
    </row>
    <row r="112" spans="1:131" s="226" customFormat="1" ht="26.25" customHeight="1" x14ac:dyDescent="0.2">
      <c r="A112" s="980" t="s">
        <v>
446</v>
      </c>
      <c r="B112" s="981"/>
      <c r="C112" s="951" t="s">
        <v>
447</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
417</v>
      </c>
      <c r="AB112" s="987"/>
      <c r="AC112" s="987"/>
      <c r="AD112" s="987"/>
      <c r="AE112" s="988"/>
      <c r="AF112" s="989" t="s">
        <v>
417</v>
      </c>
      <c r="AG112" s="987"/>
      <c r="AH112" s="987"/>
      <c r="AI112" s="987"/>
      <c r="AJ112" s="988"/>
      <c r="AK112" s="989" t="s">
        <v>
417</v>
      </c>
      <c r="AL112" s="987"/>
      <c r="AM112" s="987"/>
      <c r="AN112" s="987"/>
      <c r="AO112" s="988"/>
      <c r="AP112" s="990" t="s">
        <v>
131</v>
      </c>
      <c r="AQ112" s="991"/>
      <c r="AR112" s="991"/>
      <c r="AS112" s="991"/>
      <c r="AT112" s="992"/>
      <c r="AU112" s="936"/>
      <c r="AV112" s="937"/>
      <c r="AW112" s="937"/>
      <c r="AX112" s="937"/>
      <c r="AY112" s="937"/>
      <c r="AZ112" s="950" t="s">
        <v>
448</v>
      </c>
      <c r="BA112" s="951"/>
      <c r="BB112" s="951"/>
      <c r="BC112" s="951"/>
      <c r="BD112" s="951"/>
      <c r="BE112" s="951"/>
      <c r="BF112" s="951"/>
      <c r="BG112" s="951"/>
      <c r="BH112" s="951"/>
      <c r="BI112" s="951"/>
      <c r="BJ112" s="951"/>
      <c r="BK112" s="951"/>
      <c r="BL112" s="951"/>
      <c r="BM112" s="951"/>
      <c r="BN112" s="951"/>
      <c r="BO112" s="951"/>
      <c r="BP112" s="952"/>
      <c r="BQ112" s="953">
        <v>
9977187</v>
      </c>
      <c r="BR112" s="954"/>
      <c r="BS112" s="954"/>
      <c r="BT112" s="954"/>
      <c r="BU112" s="954"/>
      <c r="BV112" s="954">
        <v>
9330084</v>
      </c>
      <c r="BW112" s="954"/>
      <c r="BX112" s="954"/>
      <c r="BY112" s="954"/>
      <c r="BZ112" s="954"/>
      <c r="CA112" s="954">
        <v>
9128646</v>
      </c>
      <c r="CB112" s="954"/>
      <c r="CC112" s="954"/>
      <c r="CD112" s="954"/>
      <c r="CE112" s="954"/>
      <c r="CF112" s="948">
        <v>
66.400000000000006</v>
      </c>
      <c r="CG112" s="949"/>
      <c r="CH112" s="949"/>
      <c r="CI112" s="949"/>
      <c r="CJ112" s="949"/>
      <c r="CK112" s="976"/>
      <c r="CL112" s="977"/>
      <c r="CM112" s="950" t="s">
        <v>
449</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v>
159707</v>
      </c>
      <c r="DH112" s="954"/>
      <c r="DI112" s="954"/>
      <c r="DJ112" s="954"/>
      <c r="DK112" s="954"/>
      <c r="DL112" s="954">
        <v>
134246</v>
      </c>
      <c r="DM112" s="954"/>
      <c r="DN112" s="954"/>
      <c r="DO112" s="954"/>
      <c r="DP112" s="954"/>
      <c r="DQ112" s="954">
        <v>
108786</v>
      </c>
      <c r="DR112" s="954"/>
      <c r="DS112" s="954"/>
      <c r="DT112" s="954"/>
      <c r="DU112" s="954"/>
      <c r="DV112" s="955">
        <v>
0.8</v>
      </c>
      <c r="DW112" s="955"/>
      <c r="DX112" s="955"/>
      <c r="DY112" s="955"/>
      <c r="DZ112" s="956"/>
    </row>
    <row r="113" spans="1:130" s="226" customFormat="1" ht="26.25" customHeight="1" x14ac:dyDescent="0.2">
      <c r="A113" s="982"/>
      <c r="B113" s="983"/>
      <c r="C113" s="951" t="s">
        <v>
450</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
660799</v>
      </c>
      <c r="AB113" s="966"/>
      <c r="AC113" s="966"/>
      <c r="AD113" s="966"/>
      <c r="AE113" s="967"/>
      <c r="AF113" s="968">
        <v>
476662</v>
      </c>
      <c r="AG113" s="966"/>
      <c r="AH113" s="966"/>
      <c r="AI113" s="966"/>
      <c r="AJ113" s="967"/>
      <c r="AK113" s="968">
        <v>
503847</v>
      </c>
      <c r="AL113" s="966"/>
      <c r="AM113" s="966"/>
      <c r="AN113" s="966"/>
      <c r="AO113" s="967"/>
      <c r="AP113" s="969">
        <v>
3.7</v>
      </c>
      <c r="AQ113" s="970"/>
      <c r="AR113" s="970"/>
      <c r="AS113" s="970"/>
      <c r="AT113" s="971"/>
      <c r="AU113" s="936"/>
      <c r="AV113" s="937"/>
      <c r="AW113" s="937"/>
      <c r="AX113" s="937"/>
      <c r="AY113" s="937"/>
      <c r="AZ113" s="950" t="s">
        <v>
451</v>
      </c>
      <c r="BA113" s="951"/>
      <c r="BB113" s="951"/>
      <c r="BC113" s="951"/>
      <c r="BD113" s="951"/>
      <c r="BE113" s="951"/>
      <c r="BF113" s="951"/>
      <c r="BG113" s="951"/>
      <c r="BH113" s="951"/>
      <c r="BI113" s="951"/>
      <c r="BJ113" s="951"/>
      <c r="BK113" s="951"/>
      <c r="BL113" s="951"/>
      <c r="BM113" s="951"/>
      <c r="BN113" s="951"/>
      <c r="BO113" s="951"/>
      <c r="BP113" s="952"/>
      <c r="BQ113" s="953">
        <v>
1258922</v>
      </c>
      <c r="BR113" s="954"/>
      <c r="BS113" s="954"/>
      <c r="BT113" s="954"/>
      <c r="BU113" s="954"/>
      <c r="BV113" s="954">
        <v>
1201696</v>
      </c>
      <c r="BW113" s="954"/>
      <c r="BX113" s="954"/>
      <c r="BY113" s="954"/>
      <c r="BZ113" s="954"/>
      <c r="CA113" s="954">
        <v>
1120100</v>
      </c>
      <c r="CB113" s="954"/>
      <c r="CC113" s="954"/>
      <c r="CD113" s="954"/>
      <c r="CE113" s="954"/>
      <c r="CF113" s="948">
        <v>
8.1999999999999993</v>
      </c>
      <c r="CG113" s="949"/>
      <c r="CH113" s="949"/>
      <c r="CI113" s="949"/>
      <c r="CJ113" s="949"/>
      <c r="CK113" s="976"/>
      <c r="CL113" s="977"/>
      <c r="CM113" s="950" t="s">
        <v>
452</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
131</v>
      </c>
      <c r="DH113" s="987"/>
      <c r="DI113" s="987"/>
      <c r="DJ113" s="987"/>
      <c r="DK113" s="988"/>
      <c r="DL113" s="989" t="s">
        <v>
417</v>
      </c>
      <c r="DM113" s="987"/>
      <c r="DN113" s="987"/>
      <c r="DO113" s="987"/>
      <c r="DP113" s="988"/>
      <c r="DQ113" s="989" t="s">
        <v>
417</v>
      </c>
      <c r="DR113" s="987"/>
      <c r="DS113" s="987"/>
      <c r="DT113" s="987"/>
      <c r="DU113" s="988"/>
      <c r="DV113" s="990" t="s">
        <v>
131</v>
      </c>
      <c r="DW113" s="991"/>
      <c r="DX113" s="991"/>
      <c r="DY113" s="991"/>
      <c r="DZ113" s="992"/>
    </row>
    <row r="114" spans="1:130" s="226" customFormat="1" ht="26.25" customHeight="1" x14ac:dyDescent="0.2">
      <c r="A114" s="982"/>
      <c r="B114" s="983"/>
      <c r="C114" s="951" t="s">
        <v>
453</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
266383</v>
      </c>
      <c r="AB114" s="987"/>
      <c r="AC114" s="987"/>
      <c r="AD114" s="987"/>
      <c r="AE114" s="988"/>
      <c r="AF114" s="989">
        <v>
276588</v>
      </c>
      <c r="AG114" s="987"/>
      <c r="AH114" s="987"/>
      <c r="AI114" s="987"/>
      <c r="AJ114" s="988"/>
      <c r="AK114" s="989">
        <v>
276129</v>
      </c>
      <c r="AL114" s="987"/>
      <c r="AM114" s="987"/>
      <c r="AN114" s="987"/>
      <c r="AO114" s="988"/>
      <c r="AP114" s="990">
        <v>
2</v>
      </c>
      <c r="AQ114" s="991"/>
      <c r="AR114" s="991"/>
      <c r="AS114" s="991"/>
      <c r="AT114" s="992"/>
      <c r="AU114" s="936"/>
      <c r="AV114" s="937"/>
      <c r="AW114" s="937"/>
      <c r="AX114" s="937"/>
      <c r="AY114" s="937"/>
      <c r="AZ114" s="950" t="s">
        <v>
454</v>
      </c>
      <c r="BA114" s="951"/>
      <c r="BB114" s="951"/>
      <c r="BC114" s="951"/>
      <c r="BD114" s="951"/>
      <c r="BE114" s="951"/>
      <c r="BF114" s="951"/>
      <c r="BG114" s="951"/>
      <c r="BH114" s="951"/>
      <c r="BI114" s="951"/>
      <c r="BJ114" s="951"/>
      <c r="BK114" s="951"/>
      <c r="BL114" s="951"/>
      <c r="BM114" s="951"/>
      <c r="BN114" s="951"/>
      <c r="BO114" s="951"/>
      <c r="BP114" s="952"/>
      <c r="BQ114" s="953">
        <v>
4533763</v>
      </c>
      <c r="BR114" s="954"/>
      <c r="BS114" s="954"/>
      <c r="BT114" s="954"/>
      <c r="BU114" s="954"/>
      <c r="BV114" s="954">
        <v>
4364629</v>
      </c>
      <c r="BW114" s="954"/>
      <c r="BX114" s="954"/>
      <c r="BY114" s="954"/>
      <c r="BZ114" s="954"/>
      <c r="CA114" s="954">
        <v>
4401791</v>
      </c>
      <c r="CB114" s="954"/>
      <c r="CC114" s="954"/>
      <c r="CD114" s="954"/>
      <c r="CE114" s="954"/>
      <c r="CF114" s="948">
        <v>
32</v>
      </c>
      <c r="CG114" s="949"/>
      <c r="CH114" s="949"/>
      <c r="CI114" s="949"/>
      <c r="CJ114" s="949"/>
      <c r="CK114" s="976"/>
      <c r="CL114" s="977"/>
      <c r="CM114" s="950" t="s">
        <v>
455</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
417</v>
      </c>
      <c r="DH114" s="987"/>
      <c r="DI114" s="987"/>
      <c r="DJ114" s="987"/>
      <c r="DK114" s="988"/>
      <c r="DL114" s="989" t="s">
        <v>
131</v>
      </c>
      <c r="DM114" s="987"/>
      <c r="DN114" s="987"/>
      <c r="DO114" s="987"/>
      <c r="DP114" s="988"/>
      <c r="DQ114" s="989" t="s">
        <v>
131</v>
      </c>
      <c r="DR114" s="987"/>
      <c r="DS114" s="987"/>
      <c r="DT114" s="987"/>
      <c r="DU114" s="988"/>
      <c r="DV114" s="990" t="s">
        <v>
417</v>
      </c>
      <c r="DW114" s="991"/>
      <c r="DX114" s="991"/>
      <c r="DY114" s="991"/>
      <c r="DZ114" s="992"/>
    </row>
    <row r="115" spans="1:130" s="226" customFormat="1" ht="26.25" customHeight="1" x14ac:dyDescent="0.2">
      <c r="A115" s="982"/>
      <c r="B115" s="983"/>
      <c r="C115" s="951" t="s">
        <v>
456</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
131</v>
      </c>
      <c r="AB115" s="966"/>
      <c r="AC115" s="966"/>
      <c r="AD115" s="966"/>
      <c r="AE115" s="967"/>
      <c r="AF115" s="968" t="s">
        <v>
417</v>
      </c>
      <c r="AG115" s="966"/>
      <c r="AH115" s="966"/>
      <c r="AI115" s="966"/>
      <c r="AJ115" s="967"/>
      <c r="AK115" s="968" t="s">
        <v>
417</v>
      </c>
      <c r="AL115" s="966"/>
      <c r="AM115" s="966"/>
      <c r="AN115" s="966"/>
      <c r="AO115" s="967"/>
      <c r="AP115" s="969" t="s">
        <v>
417</v>
      </c>
      <c r="AQ115" s="970"/>
      <c r="AR115" s="970"/>
      <c r="AS115" s="970"/>
      <c r="AT115" s="971"/>
      <c r="AU115" s="936"/>
      <c r="AV115" s="937"/>
      <c r="AW115" s="937"/>
      <c r="AX115" s="937"/>
      <c r="AY115" s="937"/>
      <c r="AZ115" s="950" t="s">
        <v>
457</v>
      </c>
      <c r="BA115" s="951"/>
      <c r="BB115" s="951"/>
      <c r="BC115" s="951"/>
      <c r="BD115" s="951"/>
      <c r="BE115" s="951"/>
      <c r="BF115" s="951"/>
      <c r="BG115" s="951"/>
      <c r="BH115" s="951"/>
      <c r="BI115" s="951"/>
      <c r="BJ115" s="951"/>
      <c r="BK115" s="951"/>
      <c r="BL115" s="951"/>
      <c r="BM115" s="951"/>
      <c r="BN115" s="951"/>
      <c r="BO115" s="951"/>
      <c r="BP115" s="952"/>
      <c r="BQ115" s="953">
        <v>
20654</v>
      </c>
      <c r="BR115" s="954"/>
      <c r="BS115" s="954"/>
      <c r="BT115" s="954"/>
      <c r="BU115" s="954"/>
      <c r="BV115" s="954">
        <v>
11206</v>
      </c>
      <c r="BW115" s="954"/>
      <c r="BX115" s="954"/>
      <c r="BY115" s="954"/>
      <c r="BZ115" s="954"/>
      <c r="CA115" s="954">
        <v>
9411</v>
      </c>
      <c r="CB115" s="954"/>
      <c r="CC115" s="954"/>
      <c r="CD115" s="954"/>
      <c r="CE115" s="954"/>
      <c r="CF115" s="948">
        <v>
0.1</v>
      </c>
      <c r="CG115" s="949"/>
      <c r="CH115" s="949"/>
      <c r="CI115" s="949"/>
      <c r="CJ115" s="949"/>
      <c r="CK115" s="976"/>
      <c r="CL115" s="977"/>
      <c r="CM115" s="950" t="s">
        <v>
458</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
131</v>
      </c>
      <c r="DH115" s="987"/>
      <c r="DI115" s="987"/>
      <c r="DJ115" s="987"/>
      <c r="DK115" s="988"/>
      <c r="DL115" s="989" t="s">
        <v>
131</v>
      </c>
      <c r="DM115" s="987"/>
      <c r="DN115" s="987"/>
      <c r="DO115" s="987"/>
      <c r="DP115" s="988"/>
      <c r="DQ115" s="989" t="s">
        <v>
417</v>
      </c>
      <c r="DR115" s="987"/>
      <c r="DS115" s="987"/>
      <c r="DT115" s="987"/>
      <c r="DU115" s="988"/>
      <c r="DV115" s="990" t="s">
        <v>
131</v>
      </c>
      <c r="DW115" s="991"/>
      <c r="DX115" s="991"/>
      <c r="DY115" s="991"/>
      <c r="DZ115" s="992"/>
    </row>
    <row r="116" spans="1:130" s="226" customFormat="1" ht="26.25" customHeight="1" x14ac:dyDescent="0.2">
      <c r="A116" s="984"/>
      <c r="B116" s="985"/>
      <c r="C116" s="993" t="s">
        <v>
459</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
11</v>
      </c>
      <c r="AB116" s="987"/>
      <c r="AC116" s="987"/>
      <c r="AD116" s="987"/>
      <c r="AE116" s="988"/>
      <c r="AF116" s="989" t="s">
        <v>
131</v>
      </c>
      <c r="AG116" s="987"/>
      <c r="AH116" s="987"/>
      <c r="AI116" s="987"/>
      <c r="AJ116" s="988"/>
      <c r="AK116" s="989" t="s">
        <v>
131</v>
      </c>
      <c r="AL116" s="987"/>
      <c r="AM116" s="987"/>
      <c r="AN116" s="987"/>
      <c r="AO116" s="988"/>
      <c r="AP116" s="990" t="s">
        <v>
417</v>
      </c>
      <c r="AQ116" s="991"/>
      <c r="AR116" s="991"/>
      <c r="AS116" s="991"/>
      <c r="AT116" s="992"/>
      <c r="AU116" s="936"/>
      <c r="AV116" s="937"/>
      <c r="AW116" s="937"/>
      <c r="AX116" s="937"/>
      <c r="AY116" s="937"/>
      <c r="AZ116" s="995" t="s">
        <v>
460</v>
      </c>
      <c r="BA116" s="996"/>
      <c r="BB116" s="996"/>
      <c r="BC116" s="996"/>
      <c r="BD116" s="996"/>
      <c r="BE116" s="996"/>
      <c r="BF116" s="996"/>
      <c r="BG116" s="996"/>
      <c r="BH116" s="996"/>
      <c r="BI116" s="996"/>
      <c r="BJ116" s="996"/>
      <c r="BK116" s="996"/>
      <c r="BL116" s="996"/>
      <c r="BM116" s="996"/>
      <c r="BN116" s="996"/>
      <c r="BO116" s="996"/>
      <c r="BP116" s="997"/>
      <c r="BQ116" s="953" t="s">
        <v>
131</v>
      </c>
      <c r="BR116" s="954"/>
      <c r="BS116" s="954"/>
      <c r="BT116" s="954"/>
      <c r="BU116" s="954"/>
      <c r="BV116" s="954" t="s">
        <v>
131</v>
      </c>
      <c r="BW116" s="954"/>
      <c r="BX116" s="954"/>
      <c r="BY116" s="954"/>
      <c r="BZ116" s="954"/>
      <c r="CA116" s="954" t="s">
        <v>
417</v>
      </c>
      <c r="CB116" s="954"/>
      <c r="CC116" s="954"/>
      <c r="CD116" s="954"/>
      <c r="CE116" s="954"/>
      <c r="CF116" s="948" t="s">
        <v>
131</v>
      </c>
      <c r="CG116" s="949"/>
      <c r="CH116" s="949"/>
      <c r="CI116" s="949"/>
      <c r="CJ116" s="949"/>
      <c r="CK116" s="976"/>
      <c r="CL116" s="977"/>
      <c r="CM116" s="950" t="s">
        <v>
461</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
417</v>
      </c>
      <c r="DH116" s="987"/>
      <c r="DI116" s="987"/>
      <c r="DJ116" s="987"/>
      <c r="DK116" s="988"/>
      <c r="DL116" s="989" t="s">
        <v>
131</v>
      </c>
      <c r="DM116" s="987"/>
      <c r="DN116" s="987"/>
      <c r="DO116" s="987"/>
      <c r="DP116" s="988"/>
      <c r="DQ116" s="989" t="s">
        <v>
131</v>
      </c>
      <c r="DR116" s="987"/>
      <c r="DS116" s="987"/>
      <c r="DT116" s="987"/>
      <c r="DU116" s="988"/>
      <c r="DV116" s="990" t="s">
        <v>
131</v>
      </c>
      <c r="DW116" s="991"/>
      <c r="DX116" s="991"/>
      <c r="DY116" s="991"/>
      <c r="DZ116" s="992"/>
    </row>
    <row r="117" spans="1:130" s="226" customFormat="1" ht="26.25" customHeight="1" x14ac:dyDescent="0.2">
      <c r="A117" s="940" t="s">
        <v>
193</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
462</v>
      </c>
      <c r="Z117" s="922"/>
      <c r="AA117" s="1006">
        <v>
3917739</v>
      </c>
      <c r="AB117" s="1007"/>
      <c r="AC117" s="1007"/>
      <c r="AD117" s="1007"/>
      <c r="AE117" s="1008"/>
      <c r="AF117" s="1009">
        <v>
3681865</v>
      </c>
      <c r="AG117" s="1007"/>
      <c r="AH117" s="1007"/>
      <c r="AI117" s="1007"/>
      <c r="AJ117" s="1008"/>
      <c r="AK117" s="1009">
        <v>
3612108</v>
      </c>
      <c r="AL117" s="1007"/>
      <c r="AM117" s="1007"/>
      <c r="AN117" s="1007"/>
      <c r="AO117" s="1008"/>
      <c r="AP117" s="1010"/>
      <c r="AQ117" s="1011"/>
      <c r="AR117" s="1011"/>
      <c r="AS117" s="1011"/>
      <c r="AT117" s="1012"/>
      <c r="AU117" s="936"/>
      <c r="AV117" s="937"/>
      <c r="AW117" s="937"/>
      <c r="AX117" s="937"/>
      <c r="AY117" s="937"/>
      <c r="AZ117" s="1002" t="s">
        <v>
463</v>
      </c>
      <c r="BA117" s="1003"/>
      <c r="BB117" s="1003"/>
      <c r="BC117" s="1003"/>
      <c r="BD117" s="1003"/>
      <c r="BE117" s="1003"/>
      <c r="BF117" s="1003"/>
      <c r="BG117" s="1003"/>
      <c r="BH117" s="1003"/>
      <c r="BI117" s="1003"/>
      <c r="BJ117" s="1003"/>
      <c r="BK117" s="1003"/>
      <c r="BL117" s="1003"/>
      <c r="BM117" s="1003"/>
      <c r="BN117" s="1003"/>
      <c r="BO117" s="1003"/>
      <c r="BP117" s="1004"/>
      <c r="BQ117" s="953" t="s">
        <v>
464</v>
      </c>
      <c r="BR117" s="954"/>
      <c r="BS117" s="954"/>
      <c r="BT117" s="954"/>
      <c r="BU117" s="954"/>
      <c r="BV117" s="954" t="s">
        <v>
464</v>
      </c>
      <c r="BW117" s="954"/>
      <c r="BX117" s="954"/>
      <c r="BY117" s="954"/>
      <c r="BZ117" s="954"/>
      <c r="CA117" s="954" t="s">
        <v>
464</v>
      </c>
      <c r="CB117" s="954"/>
      <c r="CC117" s="954"/>
      <c r="CD117" s="954"/>
      <c r="CE117" s="954"/>
      <c r="CF117" s="948" t="s">
        <v>
464</v>
      </c>
      <c r="CG117" s="949"/>
      <c r="CH117" s="949"/>
      <c r="CI117" s="949"/>
      <c r="CJ117" s="949"/>
      <c r="CK117" s="976"/>
      <c r="CL117" s="977"/>
      <c r="CM117" s="950" t="s">
        <v>
465</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
464</v>
      </c>
      <c r="DH117" s="987"/>
      <c r="DI117" s="987"/>
      <c r="DJ117" s="987"/>
      <c r="DK117" s="988"/>
      <c r="DL117" s="989" t="s">
        <v>
464</v>
      </c>
      <c r="DM117" s="987"/>
      <c r="DN117" s="987"/>
      <c r="DO117" s="987"/>
      <c r="DP117" s="988"/>
      <c r="DQ117" s="989" t="s">
        <v>
464</v>
      </c>
      <c r="DR117" s="987"/>
      <c r="DS117" s="987"/>
      <c r="DT117" s="987"/>
      <c r="DU117" s="988"/>
      <c r="DV117" s="990" t="s">
        <v>
464</v>
      </c>
      <c r="DW117" s="991"/>
      <c r="DX117" s="991"/>
      <c r="DY117" s="991"/>
      <c r="DZ117" s="992"/>
    </row>
    <row r="118" spans="1:130" s="226" customFormat="1" ht="26.25" customHeight="1" x14ac:dyDescent="0.2">
      <c r="A118" s="940" t="s">
        <v>
438</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
435</v>
      </c>
      <c r="AB118" s="921"/>
      <c r="AC118" s="921"/>
      <c r="AD118" s="921"/>
      <c r="AE118" s="922"/>
      <c r="AF118" s="920" t="s">
        <v>
436</v>
      </c>
      <c r="AG118" s="921"/>
      <c r="AH118" s="921"/>
      <c r="AI118" s="921"/>
      <c r="AJ118" s="922"/>
      <c r="AK118" s="920" t="s">
        <v>
311</v>
      </c>
      <c r="AL118" s="921"/>
      <c r="AM118" s="921"/>
      <c r="AN118" s="921"/>
      <c r="AO118" s="922"/>
      <c r="AP118" s="998" t="s">
        <v>
437</v>
      </c>
      <c r="AQ118" s="999"/>
      <c r="AR118" s="999"/>
      <c r="AS118" s="999"/>
      <c r="AT118" s="1000"/>
      <c r="AU118" s="936"/>
      <c r="AV118" s="937"/>
      <c r="AW118" s="937"/>
      <c r="AX118" s="937"/>
      <c r="AY118" s="937"/>
      <c r="AZ118" s="1001" t="s">
        <v>
466</v>
      </c>
      <c r="BA118" s="993"/>
      <c r="BB118" s="993"/>
      <c r="BC118" s="993"/>
      <c r="BD118" s="993"/>
      <c r="BE118" s="993"/>
      <c r="BF118" s="993"/>
      <c r="BG118" s="993"/>
      <c r="BH118" s="993"/>
      <c r="BI118" s="993"/>
      <c r="BJ118" s="993"/>
      <c r="BK118" s="993"/>
      <c r="BL118" s="993"/>
      <c r="BM118" s="993"/>
      <c r="BN118" s="993"/>
      <c r="BO118" s="993"/>
      <c r="BP118" s="994"/>
      <c r="BQ118" s="1027" t="s">
        <v>
464</v>
      </c>
      <c r="BR118" s="1028"/>
      <c r="BS118" s="1028"/>
      <c r="BT118" s="1028"/>
      <c r="BU118" s="1028"/>
      <c r="BV118" s="1028" t="s">
        <v>
464</v>
      </c>
      <c r="BW118" s="1028"/>
      <c r="BX118" s="1028"/>
      <c r="BY118" s="1028"/>
      <c r="BZ118" s="1028"/>
      <c r="CA118" s="1028" t="s">
        <v>
464</v>
      </c>
      <c r="CB118" s="1028"/>
      <c r="CC118" s="1028"/>
      <c r="CD118" s="1028"/>
      <c r="CE118" s="1028"/>
      <c r="CF118" s="948" t="s">
        <v>
467</v>
      </c>
      <c r="CG118" s="949"/>
      <c r="CH118" s="949"/>
      <c r="CI118" s="949"/>
      <c r="CJ118" s="949"/>
      <c r="CK118" s="976"/>
      <c r="CL118" s="977"/>
      <c r="CM118" s="950" t="s">
        <v>
468</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
467</v>
      </c>
      <c r="DH118" s="987"/>
      <c r="DI118" s="987"/>
      <c r="DJ118" s="987"/>
      <c r="DK118" s="988"/>
      <c r="DL118" s="989" t="s">
        <v>
464</v>
      </c>
      <c r="DM118" s="987"/>
      <c r="DN118" s="987"/>
      <c r="DO118" s="987"/>
      <c r="DP118" s="988"/>
      <c r="DQ118" s="989" t="s">
        <v>
464</v>
      </c>
      <c r="DR118" s="987"/>
      <c r="DS118" s="987"/>
      <c r="DT118" s="987"/>
      <c r="DU118" s="988"/>
      <c r="DV118" s="990" t="s">
        <v>
464</v>
      </c>
      <c r="DW118" s="991"/>
      <c r="DX118" s="991"/>
      <c r="DY118" s="991"/>
      <c r="DZ118" s="992"/>
    </row>
    <row r="119" spans="1:130" s="226" customFormat="1" ht="26.25" customHeight="1" x14ac:dyDescent="0.2">
      <c r="A119" s="1084" t="s">
        <v>
441</v>
      </c>
      <c r="B119" s="975"/>
      <c r="C119" s="957" t="s">
        <v>
442</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
464</v>
      </c>
      <c r="AB119" s="928"/>
      <c r="AC119" s="928"/>
      <c r="AD119" s="928"/>
      <c r="AE119" s="929"/>
      <c r="AF119" s="930" t="s">
        <v>
467</v>
      </c>
      <c r="AG119" s="928"/>
      <c r="AH119" s="928"/>
      <c r="AI119" s="928"/>
      <c r="AJ119" s="929"/>
      <c r="AK119" s="930" t="s">
        <v>
464</v>
      </c>
      <c r="AL119" s="928"/>
      <c r="AM119" s="928"/>
      <c r="AN119" s="928"/>
      <c r="AO119" s="929"/>
      <c r="AP119" s="931" t="s">
        <v>
464</v>
      </c>
      <c r="AQ119" s="932"/>
      <c r="AR119" s="932"/>
      <c r="AS119" s="932"/>
      <c r="AT119" s="933"/>
      <c r="AU119" s="938"/>
      <c r="AV119" s="939"/>
      <c r="AW119" s="939"/>
      <c r="AX119" s="939"/>
      <c r="AY119" s="939"/>
      <c r="AZ119" s="247" t="s">
        <v>
193</v>
      </c>
      <c r="BA119" s="247"/>
      <c r="BB119" s="247"/>
      <c r="BC119" s="247"/>
      <c r="BD119" s="247"/>
      <c r="BE119" s="247"/>
      <c r="BF119" s="247"/>
      <c r="BG119" s="247"/>
      <c r="BH119" s="247"/>
      <c r="BI119" s="247"/>
      <c r="BJ119" s="247"/>
      <c r="BK119" s="247"/>
      <c r="BL119" s="247"/>
      <c r="BM119" s="247"/>
      <c r="BN119" s="247"/>
      <c r="BO119" s="1005" t="s">
        <v>
469</v>
      </c>
      <c r="BP119" s="1033"/>
      <c r="BQ119" s="1027">
        <v>
46936951</v>
      </c>
      <c r="BR119" s="1028"/>
      <c r="BS119" s="1028"/>
      <c r="BT119" s="1028"/>
      <c r="BU119" s="1028"/>
      <c r="BV119" s="1028">
        <v>
45881689</v>
      </c>
      <c r="BW119" s="1028"/>
      <c r="BX119" s="1028"/>
      <c r="BY119" s="1028"/>
      <c r="BZ119" s="1028"/>
      <c r="CA119" s="1028">
        <v>
44897657</v>
      </c>
      <c r="CB119" s="1028"/>
      <c r="CC119" s="1028"/>
      <c r="CD119" s="1028"/>
      <c r="CE119" s="1028"/>
      <c r="CF119" s="1029"/>
      <c r="CG119" s="1030"/>
      <c r="CH119" s="1030"/>
      <c r="CI119" s="1030"/>
      <c r="CJ119" s="1031"/>
      <c r="CK119" s="978"/>
      <c r="CL119" s="979"/>
      <c r="CM119" s="1001" t="s">
        <v>
470</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
467</v>
      </c>
      <c r="DH119" s="1014"/>
      <c r="DI119" s="1014"/>
      <c r="DJ119" s="1014"/>
      <c r="DK119" s="1015"/>
      <c r="DL119" s="1013" t="s">
        <v>
467</v>
      </c>
      <c r="DM119" s="1014"/>
      <c r="DN119" s="1014"/>
      <c r="DO119" s="1014"/>
      <c r="DP119" s="1015"/>
      <c r="DQ119" s="1013" t="s">
        <v>
464</v>
      </c>
      <c r="DR119" s="1014"/>
      <c r="DS119" s="1014"/>
      <c r="DT119" s="1014"/>
      <c r="DU119" s="1015"/>
      <c r="DV119" s="1016" t="s">
        <v>
467</v>
      </c>
      <c r="DW119" s="1017"/>
      <c r="DX119" s="1017"/>
      <c r="DY119" s="1017"/>
      <c r="DZ119" s="1018"/>
    </row>
    <row r="120" spans="1:130" s="226" customFormat="1" ht="26.25" customHeight="1" x14ac:dyDescent="0.2">
      <c r="A120" s="1085"/>
      <c r="B120" s="977"/>
      <c r="C120" s="950" t="s">
        <v>
445</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
467</v>
      </c>
      <c r="AB120" s="987"/>
      <c r="AC120" s="987"/>
      <c r="AD120" s="987"/>
      <c r="AE120" s="988"/>
      <c r="AF120" s="989" t="s">
        <v>
464</v>
      </c>
      <c r="AG120" s="987"/>
      <c r="AH120" s="987"/>
      <c r="AI120" s="987"/>
      <c r="AJ120" s="988"/>
      <c r="AK120" s="989" t="s">
        <v>
467</v>
      </c>
      <c r="AL120" s="987"/>
      <c r="AM120" s="987"/>
      <c r="AN120" s="987"/>
      <c r="AO120" s="988"/>
      <c r="AP120" s="990" t="s">
        <v>
467</v>
      </c>
      <c r="AQ120" s="991"/>
      <c r="AR120" s="991"/>
      <c r="AS120" s="991"/>
      <c r="AT120" s="992"/>
      <c r="AU120" s="1019" t="s">
        <v>
471</v>
      </c>
      <c r="AV120" s="1020"/>
      <c r="AW120" s="1020"/>
      <c r="AX120" s="1020"/>
      <c r="AY120" s="1021"/>
      <c r="AZ120" s="957" t="s">
        <v>
472</v>
      </c>
      <c r="BA120" s="925"/>
      <c r="BB120" s="925"/>
      <c r="BC120" s="925"/>
      <c r="BD120" s="925"/>
      <c r="BE120" s="925"/>
      <c r="BF120" s="925"/>
      <c r="BG120" s="925"/>
      <c r="BH120" s="925"/>
      <c r="BI120" s="925"/>
      <c r="BJ120" s="925"/>
      <c r="BK120" s="925"/>
      <c r="BL120" s="925"/>
      <c r="BM120" s="925"/>
      <c r="BN120" s="925"/>
      <c r="BO120" s="925"/>
      <c r="BP120" s="926"/>
      <c r="BQ120" s="958">
        <v>
5441590</v>
      </c>
      <c r="BR120" s="959"/>
      <c r="BS120" s="959"/>
      <c r="BT120" s="959"/>
      <c r="BU120" s="959"/>
      <c r="BV120" s="959">
        <v>
5709141</v>
      </c>
      <c r="BW120" s="959"/>
      <c r="BX120" s="959"/>
      <c r="BY120" s="959"/>
      <c r="BZ120" s="959"/>
      <c r="CA120" s="959">
        <v>
7338364</v>
      </c>
      <c r="CB120" s="959"/>
      <c r="CC120" s="959"/>
      <c r="CD120" s="959"/>
      <c r="CE120" s="959"/>
      <c r="CF120" s="972">
        <v>
53.4</v>
      </c>
      <c r="CG120" s="973"/>
      <c r="CH120" s="973"/>
      <c r="CI120" s="973"/>
      <c r="CJ120" s="973"/>
      <c r="CK120" s="1034" t="s">
        <v>
473</v>
      </c>
      <c r="CL120" s="1035"/>
      <c r="CM120" s="1035"/>
      <c r="CN120" s="1035"/>
      <c r="CO120" s="1036"/>
      <c r="CP120" s="1042" t="s">
        <v>
474</v>
      </c>
      <c r="CQ120" s="1043"/>
      <c r="CR120" s="1043"/>
      <c r="CS120" s="1043"/>
      <c r="CT120" s="1043"/>
      <c r="CU120" s="1043"/>
      <c r="CV120" s="1043"/>
      <c r="CW120" s="1043"/>
      <c r="CX120" s="1043"/>
      <c r="CY120" s="1043"/>
      <c r="CZ120" s="1043"/>
      <c r="DA120" s="1043"/>
      <c r="DB120" s="1043"/>
      <c r="DC120" s="1043"/>
      <c r="DD120" s="1043"/>
      <c r="DE120" s="1043"/>
      <c r="DF120" s="1044"/>
      <c r="DG120" s="958" t="s">
        <v>
467</v>
      </c>
      <c r="DH120" s="959"/>
      <c r="DI120" s="959"/>
      <c r="DJ120" s="959"/>
      <c r="DK120" s="959"/>
      <c r="DL120" s="959">
        <v>
9211363</v>
      </c>
      <c r="DM120" s="959"/>
      <c r="DN120" s="959"/>
      <c r="DO120" s="959"/>
      <c r="DP120" s="959"/>
      <c r="DQ120" s="959">
        <v>
9059204</v>
      </c>
      <c r="DR120" s="959"/>
      <c r="DS120" s="959"/>
      <c r="DT120" s="959"/>
      <c r="DU120" s="959"/>
      <c r="DV120" s="960">
        <v>
65.900000000000006</v>
      </c>
      <c r="DW120" s="960"/>
      <c r="DX120" s="960"/>
      <c r="DY120" s="960"/>
      <c r="DZ120" s="961"/>
    </row>
    <row r="121" spans="1:130" s="226" customFormat="1" ht="26.25" customHeight="1" x14ac:dyDescent="0.2">
      <c r="A121" s="1085"/>
      <c r="B121" s="977"/>
      <c r="C121" s="1002" t="s">
        <v>
475</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
467</v>
      </c>
      <c r="AB121" s="987"/>
      <c r="AC121" s="987"/>
      <c r="AD121" s="987"/>
      <c r="AE121" s="988"/>
      <c r="AF121" s="989" t="s">
        <v>
467</v>
      </c>
      <c r="AG121" s="987"/>
      <c r="AH121" s="987"/>
      <c r="AI121" s="987"/>
      <c r="AJ121" s="988"/>
      <c r="AK121" s="989" t="s">
        <v>
467</v>
      </c>
      <c r="AL121" s="987"/>
      <c r="AM121" s="987"/>
      <c r="AN121" s="987"/>
      <c r="AO121" s="988"/>
      <c r="AP121" s="990" t="s">
        <v>
467</v>
      </c>
      <c r="AQ121" s="991"/>
      <c r="AR121" s="991"/>
      <c r="AS121" s="991"/>
      <c r="AT121" s="992"/>
      <c r="AU121" s="1022"/>
      <c r="AV121" s="1023"/>
      <c r="AW121" s="1023"/>
      <c r="AX121" s="1023"/>
      <c r="AY121" s="1024"/>
      <c r="AZ121" s="950" t="s">
        <v>
476</v>
      </c>
      <c r="BA121" s="951"/>
      <c r="BB121" s="951"/>
      <c r="BC121" s="951"/>
      <c r="BD121" s="951"/>
      <c r="BE121" s="951"/>
      <c r="BF121" s="951"/>
      <c r="BG121" s="951"/>
      <c r="BH121" s="951"/>
      <c r="BI121" s="951"/>
      <c r="BJ121" s="951"/>
      <c r="BK121" s="951"/>
      <c r="BL121" s="951"/>
      <c r="BM121" s="951"/>
      <c r="BN121" s="951"/>
      <c r="BO121" s="951"/>
      <c r="BP121" s="952"/>
      <c r="BQ121" s="953">
        <v>
1081632</v>
      </c>
      <c r="BR121" s="954"/>
      <c r="BS121" s="954"/>
      <c r="BT121" s="954"/>
      <c r="BU121" s="954"/>
      <c r="BV121" s="954">
        <v>
927758</v>
      </c>
      <c r="BW121" s="954"/>
      <c r="BX121" s="954"/>
      <c r="BY121" s="954"/>
      <c r="BZ121" s="954"/>
      <c r="CA121" s="954">
        <v>
806004</v>
      </c>
      <c r="CB121" s="954"/>
      <c r="CC121" s="954"/>
      <c r="CD121" s="954"/>
      <c r="CE121" s="954"/>
      <c r="CF121" s="948">
        <v>
5.9</v>
      </c>
      <c r="CG121" s="949"/>
      <c r="CH121" s="949"/>
      <c r="CI121" s="949"/>
      <c r="CJ121" s="949"/>
      <c r="CK121" s="1037"/>
      <c r="CL121" s="1038"/>
      <c r="CM121" s="1038"/>
      <c r="CN121" s="1038"/>
      <c r="CO121" s="1039"/>
      <c r="CP121" s="1047" t="s">
        <v>
477</v>
      </c>
      <c r="CQ121" s="1048"/>
      <c r="CR121" s="1048"/>
      <c r="CS121" s="1048"/>
      <c r="CT121" s="1048"/>
      <c r="CU121" s="1048"/>
      <c r="CV121" s="1048"/>
      <c r="CW121" s="1048"/>
      <c r="CX121" s="1048"/>
      <c r="CY121" s="1048"/>
      <c r="CZ121" s="1048"/>
      <c r="DA121" s="1048"/>
      <c r="DB121" s="1048"/>
      <c r="DC121" s="1048"/>
      <c r="DD121" s="1048"/>
      <c r="DE121" s="1048"/>
      <c r="DF121" s="1049"/>
      <c r="DG121" s="953">
        <v>
183901</v>
      </c>
      <c r="DH121" s="954"/>
      <c r="DI121" s="954"/>
      <c r="DJ121" s="954"/>
      <c r="DK121" s="954"/>
      <c r="DL121" s="954">
        <v>
118721</v>
      </c>
      <c r="DM121" s="954"/>
      <c r="DN121" s="954"/>
      <c r="DO121" s="954"/>
      <c r="DP121" s="954"/>
      <c r="DQ121" s="954">
        <v>
69442</v>
      </c>
      <c r="DR121" s="954"/>
      <c r="DS121" s="954"/>
      <c r="DT121" s="954"/>
      <c r="DU121" s="954"/>
      <c r="DV121" s="955">
        <v>
0.5</v>
      </c>
      <c r="DW121" s="955"/>
      <c r="DX121" s="955"/>
      <c r="DY121" s="955"/>
      <c r="DZ121" s="956"/>
    </row>
    <row r="122" spans="1:130" s="226" customFormat="1" ht="26.25" customHeight="1" x14ac:dyDescent="0.2">
      <c r="A122" s="1085"/>
      <c r="B122" s="977"/>
      <c r="C122" s="950" t="s">
        <v>
455</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
467</v>
      </c>
      <c r="AB122" s="987"/>
      <c r="AC122" s="987"/>
      <c r="AD122" s="987"/>
      <c r="AE122" s="988"/>
      <c r="AF122" s="989" t="s">
        <v>
467</v>
      </c>
      <c r="AG122" s="987"/>
      <c r="AH122" s="987"/>
      <c r="AI122" s="987"/>
      <c r="AJ122" s="988"/>
      <c r="AK122" s="989" t="s">
        <v>
467</v>
      </c>
      <c r="AL122" s="987"/>
      <c r="AM122" s="987"/>
      <c r="AN122" s="987"/>
      <c r="AO122" s="988"/>
      <c r="AP122" s="990" t="s">
        <v>
464</v>
      </c>
      <c r="AQ122" s="991"/>
      <c r="AR122" s="991"/>
      <c r="AS122" s="991"/>
      <c r="AT122" s="992"/>
      <c r="AU122" s="1022"/>
      <c r="AV122" s="1023"/>
      <c r="AW122" s="1023"/>
      <c r="AX122" s="1023"/>
      <c r="AY122" s="1024"/>
      <c r="AZ122" s="1001" t="s">
        <v>
478</v>
      </c>
      <c r="BA122" s="993"/>
      <c r="BB122" s="993"/>
      <c r="BC122" s="993"/>
      <c r="BD122" s="993"/>
      <c r="BE122" s="993"/>
      <c r="BF122" s="993"/>
      <c r="BG122" s="993"/>
      <c r="BH122" s="993"/>
      <c r="BI122" s="993"/>
      <c r="BJ122" s="993"/>
      <c r="BK122" s="993"/>
      <c r="BL122" s="993"/>
      <c r="BM122" s="993"/>
      <c r="BN122" s="993"/>
      <c r="BO122" s="993"/>
      <c r="BP122" s="994"/>
      <c r="BQ122" s="1027">
        <v>
29604030</v>
      </c>
      <c r="BR122" s="1028"/>
      <c r="BS122" s="1028"/>
      <c r="BT122" s="1028"/>
      <c r="BU122" s="1028"/>
      <c r="BV122" s="1028">
        <v>
29448594</v>
      </c>
      <c r="BW122" s="1028"/>
      <c r="BX122" s="1028"/>
      <c r="BY122" s="1028"/>
      <c r="BZ122" s="1028"/>
      <c r="CA122" s="1028">
        <v>
28656233</v>
      </c>
      <c r="CB122" s="1028"/>
      <c r="CC122" s="1028"/>
      <c r="CD122" s="1028"/>
      <c r="CE122" s="1028"/>
      <c r="CF122" s="1045">
        <v>
208.6</v>
      </c>
      <c r="CG122" s="1046"/>
      <c r="CH122" s="1046"/>
      <c r="CI122" s="1046"/>
      <c r="CJ122" s="1046"/>
      <c r="CK122" s="1037"/>
      <c r="CL122" s="1038"/>
      <c r="CM122" s="1038"/>
      <c r="CN122" s="1038"/>
      <c r="CO122" s="1039"/>
      <c r="CP122" s="1047" t="s">
        <v>
479</v>
      </c>
      <c r="CQ122" s="1048"/>
      <c r="CR122" s="1048"/>
      <c r="CS122" s="1048"/>
      <c r="CT122" s="1048"/>
      <c r="CU122" s="1048"/>
      <c r="CV122" s="1048"/>
      <c r="CW122" s="1048"/>
      <c r="CX122" s="1048"/>
      <c r="CY122" s="1048"/>
      <c r="CZ122" s="1048"/>
      <c r="DA122" s="1048"/>
      <c r="DB122" s="1048"/>
      <c r="DC122" s="1048"/>
      <c r="DD122" s="1048"/>
      <c r="DE122" s="1048"/>
      <c r="DF122" s="1049"/>
      <c r="DG122" s="953" t="s">
        <v>
464</v>
      </c>
      <c r="DH122" s="954"/>
      <c r="DI122" s="954"/>
      <c r="DJ122" s="954"/>
      <c r="DK122" s="954"/>
      <c r="DL122" s="954" t="s">
        <v>
464</v>
      </c>
      <c r="DM122" s="954"/>
      <c r="DN122" s="954"/>
      <c r="DO122" s="954"/>
      <c r="DP122" s="954"/>
      <c r="DQ122" s="954" t="s">
        <v>
464</v>
      </c>
      <c r="DR122" s="954"/>
      <c r="DS122" s="954"/>
      <c r="DT122" s="954"/>
      <c r="DU122" s="954"/>
      <c r="DV122" s="955" t="s">
        <v>
464</v>
      </c>
      <c r="DW122" s="955"/>
      <c r="DX122" s="955"/>
      <c r="DY122" s="955"/>
      <c r="DZ122" s="956"/>
    </row>
    <row r="123" spans="1:130" s="226" customFormat="1" ht="26.25" customHeight="1" x14ac:dyDescent="0.2">
      <c r="A123" s="1085"/>
      <c r="B123" s="977"/>
      <c r="C123" s="950" t="s">
        <v>
461</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
464</v>
      </c>
      <c r="AB123" s="987"/>
      <c r="AC123" s="987"/>
      <c r="AD123" s="987"/>
      <c r="AE123" s="988"/>
      <c r="AF123" s="989" t="s">
        <v>
464</v>
      </c>
      <c r="AG123" s="987"/>
      <c r="AH123" s="987"/>
      <c r="AI123" s="987"/>
      <c r="AJ123" s="988"/>
      <c r="AK123" s="989" t="s">
        <v>
464</v>
      </c>
      <c r="AL123" s="987"/>
      <c r="AM123" s="987"/>
      <c r="AN123" s="987"/>
      <c r="AO123" s="988"/>
      <c r="AP123" s="990" t="s">
        <v>
464</v>
      </c>
      <c r="AQ123" s="991"/>
      <c r="AR123" s="991"/>
      <c r="AS123" s="991"/>
      <c r="AT123" s="992"/>
      <c r="AU123" s="1025"/>
      <c r="AV123" s="1026"/>
      <c r="AW123" s="1026"/>
      <c r="AX123" s="1026"/>
      <c r="AY123" s="1026"/>
      <c r="AZ123" s="247" t="s">
        <v>
193</v>
      </c>
      <c r="BA123" s="247"/>
      <c r="BB123" s="247"/>
      <c r="BC123" s="247"/>
      <c r="BD123" s="247"/>
      <c r="BE123" s="247"/>
      <c r="BF123" s="247"/>
      <c r="BG123" s="247"/>
      <c r="BH123" s="247"/>
      <c r="BI123" s="247"/>
      <c r="BJ123" s="247"/>
      <c r="BK123" s="247"/>
      <c r="BL123" s="247"/>
      <c r="BM123" s="247"/>
      <c r="BN123" s="247"/>
      <c r="BO123" s="1005" t="s">
        <v>
480</v>
      </c>
      <c r="BP123" s="1033"/>
      <c r="BQ123" s="1091">
        <v>
36127252</v>
      </c>
      <c r="BR123" s="1092"/>
      <c r="BS123" s="1092"/>
      <c r="BT123" s="1092"/>
      <c r="BU123" s="1092"/>
      <c r="BV123" s="1092">
        <v>
36085493</v>
      </c>
      <c r="BW123" s="1092"/>
      <c r="BX123" s="1092"/>
      <c r="BY123" s="1092"/>
      <c r="BZ123" s="1092"/>
      <c r="CA123" s="1092">
        <v>
36800601</v>
      </c>
      <c r="CB123" s="1092"/>
      <c r="CC123" s="1092"/>
      <c r="CD123" s="1092"/>
      <c r="CE123" s="1092"/>
      <c r="CF123" s="1029"/>
      <c r="CG123" s="1030"/>
      <c r="CH123" s="1030"/>
      <c r="CI123" s="1030"/>
      <c r="CJ123" s="1031"/>
      <c r="CK123" s="1037"/>
      <c r="CL123" s="1038"/>
      <c r="CM123" s="1038"/>
      <c r="CN123" s="1038"/>
      <c r="CO123" s="1039"/>
      <c r="CP123" s="1047" t="s">
        <v>
409</v>
      </c>
      <c r="CQ123" s="1048"/>
      <c r="CR123" s="1048"/>
      <c r="CS123" s="1048"/>
      <c r="CT123" s="1048"/>
      <c r="CU123" s="1048"/>
      <c r="CV123" s="1048"/>
      <c r="CW123" s="1048"/>
      <c r="CX123" s="1048"/>
      <c r="CY123" s="1048"/>
      <c r="CZ123" s="1048"/>
      <c r="DA123" s="1048"/>
      <c r="DB123" s="1048"/>
      <c r="DC123" s="1048"/>
      <c r="DD123" s="1048"/>
      <c r="DE123" s="1048"/>
      <c r="DF123" s="1049"/>
      <c r="DG123" s="986" t="s">
        <v>
131</v>
      </c>
      <c r="DH123" s="987"/>
      <c r="DI123" s="987"/>
      <c r="DJ123" s="987"/>
      <c r="DK123" s="988"/>
      <c r="DL123" s="989" t="s">
        <v>
131</v>
      </c>
      <c r="DM123" s="987"/>
      <c r="DN123" s="987"/>
      <c r="DO123" s="987"/>
      <c r="DP123" s="988"/>
      <c r="DQ123" s="989" t="s">
        <v>
481</v>
      </c>
      <c r="DR123" s="987"/>
      <c r="DS123" s="987"/>
      <c r="DT123" s="987"/>
      <c r="DU123" s="988"/>
      <c r="DV123" s="990" t="s">
        <v>
481</v>
      </c>
      <c r="DW123" s="991"/>
      <c r="DX123" s="991"/>
      <c r="DY123" s="991"/>
      <c r="DZ123" s="992"/>
    </row>
    <row r="124" spans="1:130" s="226" customFormat="1" ht="26.25" customHeight="1" thickBot="1" x14ac:dyDescent="0.25">
      <c r="A124" s="1085"/>
      <c r="B124" s="977"/>
      <c r="C124" s="950" t="s">
        <v>
465</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
131</v>
      </c>
      <c r="AB124" s="987"/>
      <c r="AC124" s="987"/>
      <c r="AD124" s="987"/>
      <c r="AE124" s="988"/>
      <c r="AF124" s="989" t="s">
        <v>
131</v>
      </c>
      <c r="AG124" s="987"/>
      <c r="AH124" s="987"/>
      <c r="AI124" s="987"/>
      <c r="AJ124" s="988"/>
      <c r="AK124" s="989" t="s">
        <v>
131</v>
      </c>
      <c r="AL124" s="987"/>
      <c r="AM124" s="987"/>
      <c r="AN124" s="987"/>
      <c r="AO124" s="988"/>
      <c r="AP124" s="990" t="s">
        <v>
131</v>
      </c>
      <c r="AQ124" s="991"/>
      <c r="AR124" s="991"/>
      <c r="AS124" s="991"/>
      <c r="AT124" s="992"/>
      <c r="AU124" s="1087" t="s">
        <v>
482</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
84.8</v>
      </c>
      <c r="BR124" s="1055"/>
      <c r="BS124" s="1055"/>
      <c r="BT124" s="1055"/>
      <c r="BU124" s="1055"/>
      <c r="BV124" s="1055">
        <v>
74.3</v>
      </c>
      <c r="BW124" s="1055"/>
      <c r="BX124" s="1055"/>
      <c r="BY124" s="1055"/>
      <c r="BZ124" s="1055"/>
      <c r="CA124" s="1055">
        <v>
58.9</v>
      </c>
      <c r="CB124" s="1055"/>
      <c r="CC124" s="1055"/>
      <c r="CD124" s="1055"/>
      <c r="CE124" s="1055"/>
      <c r="CF124" s="1056"/>
      <c r="CG124" s="1057"/>
      <c r="CH124" s="1057"/>
      <c r="CI124" s="1057"/>
      <c r="CJ124" s="1058"/>
      <c r="CK124" s="1040"/>
      <c r="CL124" s="1040"/>
      <c r="CM124" s="1040"/>
      <c r="CN124" s="1040"/>
      <c r="CO124" s="1041"/>
      <c r="CP124" s="1047" t="s">
        <v>
483</v>
      </c>
      <c r="CQ124" s="1048"/>
      <c r="CR124" s="1048"/>
      <c r="CS124" s="1048"/>
      <c r="CT124" s="1048"/>
      <c r="CU124" s="1048"/>
      <c r="CV124" s="1048"/>
      <c r="CW124" s="1048"/>
      <c r="CX124" s="1048"/>
      <c r="CY124" s="1048"/>
      <c r="CZ124" s="1048"/>
      <c r="DA124" s="1048"/>
      <c r="DB124" s="1048"/>
      <c r="DC124" s="1048"/>
      <c r="DD124" s="1048"/>
      <c r="DE124" s="1048"/>
      <c r="DF124" s="1049"/>
      <c r="DG124" s="1032">
        <v>
9793286</v>
      </c>
      <c r="DH124" s="1014"/>
      <c r="DI124" s="1014"/>
      <c r="DJ124" s="1014"/>
      <c r="DK124" s="1015"/>
      <c r="DL124" s="1013" t="s">
        <v>
464</v>
      </c>
      <c r="DM124" s="1014"/>
      <c r="DN124" s="1014"/>
      <c r="DO124" s="1014"/>
      <c r="DP124" s="1015"/>
      <c r="DQ124" s="1013" t="s">
        <v>
464</v>
      </c>
      <c r="DR124" s="1014"/>
      <c r="DS124" s="1014"/>
      <c r="DT124" s="1014"/>
      <c r="DU124" s="1015"/>
      <c r="DV124" s="1016" t="s">
        <v>
464</v>
      </c>
      <c r="DW124" s="1017"/>
      <c r="DX124" s="1017"/>
      <c r="DY124" s="1017"/>
      <c r="DZ124" s="1018"/>
    </row>
    <row r="125" spans="1:130" s="226" customFormat="1" ht="26.25" customHeight="1" x14ac:dyDescent="0.2">
      <c r="A125" s="1085"/>
      <c r="B125" s="977"/>
      <c r="C125" s="950" t="s">
        <v>
468</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
464</v>
      </c>
      <c r="AB125" s="987"/>
      <c r="AC125" s="987"/>
      <c r="AD125" s="987"/>
      <c r="AE125" s="988"/>
      <c r="AF125" s="989" t="s">
        <v>
464</v>
      </c>
      <c r="AG125" s="987"/>
      <c r="AH125" s="987"/>
      <c r="AI125" s="987"/>
      <c r="AJ125" s="988"/>
      <c r="AK125" s="989" t="s">
        <v>
464</v>
      </c>
      <c r="AL125" s="987"/>
      <c r="AM125" s="987"/>
      <c r="AN125" s="987"/>
      <c r="AO125" s="988"/>
      <c r="AP125" s="990" t="s">
        <v>
464</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
484</v>
      </c>
      <c r="CL125" s="1035"/>
      <c r="CM125" s="1035"/>
      <c r="CN125" s="1035"/>
      <c r="CO125" s="1036"/>
      <c r="CP125" s="957" t="s">
        <v>
485</v>
      </c>
      <c r="CQ125" s="925"/>
      <c r="CR125" s="925"/>
      <c r="CS125" s="925"/>
      <c r="CT125" s="925"/>
      <c r="CU125" s="925"/>
      <c r="CV125" s="925"/>
      <c r="CW125" s="925"/>
      <c r="CX125" s="925"/>
      <c r="CY125" s="925"/>
      <c r="CZ125" s="925"/>
      <c r="DA125" s="925"/>
      <c r="DB125" s="925"/>
      <c r="DC125" s="925"/>
      <c r="DD125" s="925"/>
      <c r="DE125" s="925"/>
      <c r="DF125" s="926"/>
      <c r="DG125" s="958" t="s">
        <v>
464</v>
      </c>
      <c r="DH125" s="959"/>
      <c r="DI125" s="959"/>
      <c r="DJ125" s="959"/>
      <c r="DK125" s="959"/>
      <c r="DL125" s="959" t="s">
        <v>
481</v>
      </c>
      <c r="DM125" s="959"/>
      <c r="DN125" s="959"/>
      <c r="DO125" s="959"/>
      <c r="DP125" s="959"/>
      <c r="DQ125" s="959" t="s">
        <v>
464</v>
      </c>
      <c r="DR125" s="959"/>
      <c r="DS125" s="959"/>
      <c r="DT125" s="959"/>
      <c r="DU125" s="959"/>
      <c r="DV125" s="960" t="s">
        <v>
464</v>
      </c>
      <c r="DW125" s="960"/>
      <c r="DX125" s="960"/>
      <c r="DY125" s="960"/>
      <c r="DZ125" s="961"/>
    </row>
    <row r="126" spans="1:130" s="226" customFormat="1" ht="26.25" customHeight="1" thickBot="1" x14ac:dyDescent="0.25">
      <c r="A126" s="1085"/>
      <c r="B126" s="977"/>
      <c r="C126" s="950" t="s">
        <v>
470</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
464</v>
      </c>
      <c r="AB126" s="987"/>
      <c r="AC126" s="987"/>
      <c r="AD126" s="987"/>
      <c r="AE126" s="988"/>
      <c r="AF126" s="989" t="s">
        <v>
464</v>
      </c>
      <c r="AG126" s="987"/>
      <c r="AH126" s="987"/>
      <c r="AI126" s="987"/>
      <c r="AJ126" s="988"/>
      <c r="AK126" s="989" t="s">
        <v>
464</v>
      </c>
      <c r="AL126" s="987"/>
      <c r="AM126" s="987"/>
      <c r="AN126" s="987"/>
      <c r="AO126" s="988"/>
      <c r="AP126" s="990" t="s">
        <v>
464</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
486</v>
      </c>
      <c r="CQ126" s="951"/>
      <c r="CR126" s="951"/>
      <c r="CS126" s="951"/>
      <c r="CT126" s="951"/>
      <c r="CU126" s="951"/>
      <c r="CV126" s="951"/>
      <c r="CW126" s="951"/>
      <c r="CX126" s="951"/>
      <c r="CY126" s="951"/>
      <c r="CZ126" s="951"/>
      <c r="DA126" s="951"/>
      <c r="DB126" s="951"/>
      <c r="DC126" s="951"/>
      <c r="DD126" s="951"/>
      <c r="DE126" s="951"/>
      <c r="DF126" s="952"/>
      <c r="DG126" s="953" t="s">
        <v>
481</v>
      </c>
      <c r="DH126" s="954"/>
      <c r="DI126" s="954"/>
      <c r="DJ126" s="954"/>
      <c r="DK126" s="954"/>
      <c r="DL126" s="954" t="s">
        <v>
481</v>
      </c>
      <c r="DM126" s="954"/>
      <c r="DN126" s="954"/>
      <c r="DO126" s="954"/>
      <c r="DP126" s="954"/>
      <c r="DQ126" s="954" t="s">
        <v>
464</v>
      </c>
      <c r="DR126" s="954"/>
      <c r="DS126" s="954"/>
      <c r="DT126" s="954"/>
      <c r="DU126" s="954"/>
      <c r="DV126" s="955" t="s">
        <v>
464</v>
      </c>
      <c r="DW126" s="955"/>
      <c r="DX126" s="955"/>
      <c r="DY126" s="955"/>
      <c r="DZ126" s="956"/>
    </row>
    <row r="127" spans="1:130" s="226" customFormat="1" ht="26.25" customHeight="1" x14ac:dyDescent="0.2">
      <c r="A127" s="1086"/>
      <c r="B127" s="979"/>
      <c r="C127" s="1001" t="s">
        <v>
487</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
464</v>
      </c>
      <c r="AB127" s="987"/>
      <c r="AC127" s="987"/>
      <c r="AD127" s="987"/>
      <c r="AE127" s="988"/>
      <c r="AF127" s="989" t="s">
        <v>
464</v>
      </c>
      <c r="AG127" s="987"/>
      <c r="AH127" s="987"/>
      <c r="AI127" s="987"/>
      <c r="AJ127" s="988"/>
      <c r="AK127" s="989" t="s">
        <v>
464</v>
      </c>
      <c r="AL127" s="987"/>
      <c r="AM127" s="987"/>
      <c r="AN127" s="987"/>
      <c r="AO127" s="988"/>
      <c r="AP127" s="990" t="s">
        <v>
464</v>
      </c>
      <c r="AQ127" s="991"/>
      <c r="AR127" s="991"/>
      <c r="AS127" s="991"/>
      <c r="AT127" s="992"/>
      <c r="AU127" s="228"/>
      <c r="AV127" s="228"/>
      <c r="AW127" s="228"/>
      <c r="AX127" s="1059" t="s">
        <v>
488</v>
      </c>
      <c r="AY127" s="1060"/>
      <c r="AZ127" s="1060"/>
      <c r="BA127" s="1060"/>
      <c r="BB127" s="1060"/>
      <c r="BC127" s="1060"/>
      <c r="BD127" s="1060"/>
      <c r="BE127" s="1061"/>
      <c r="BF127" s="1062" t="s">
        <v>
489</v>
      </c>
      <c r="BG127" s="1060"/>
      <c r="BH127" s="1060"/>
      <c r="BI127" s="1060"/>
      <c r="BJ127" s="1060"/>
      <c r="BK127" s="1060"/>
      <c r="BL127" s="1061"/>
      <c r="BM127" s="1062" t="s">
        <v>
490</v>
      </c>
      <c r="BN127" s="1060"/>
      <c r="BO127" s="1060"/>
      <c r="BP127" s="1060"/>
      <c r="BQ127" s="1060"/>
      <c r="BR127" s="1060"/>
      <c r="BS127" s="1061"/>
      <c r="BT127" s="1062" t="s">
        <v>
491</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
492</v>
      </c>
      <c r="CQ127" s="951"/>
      <c r="CR127" s="951"/>
      <c r="CS127" s="951"/>
      <c r="CT127" s="951"/>
      <c r="CU127" s="951"/>
      <c r="CV127" s="951"/>
      <c r="CW127" s="951"/>
      <c r="CX127" s="951"/>
      <c r="CY127" s="951"/>
      <c r="CZ127" s="951"/>
      <c r="DA127" s="951"/>
      <c r="DB127" s="951"/>
      <c r="DC127" s="951"/>
      <c r="DD127" s="951"/>
      <c r="DE127" s="951"/>
      <c r="DF127" s="952"/>
      <c r="DG127" s="953" t="s">
        <v>
464</v>
      </c>
      <c r="DH127" s="954"/>
      <c r="DI127" s="954"/>
      <c r="DJ127" s="954"/>
      <c r="DK127" s="954"/>
      <c r="DL127" s="954" t="s">
        <v>
464</v>
      </c>
      <c r="DM127" s="954"/>
      <c r="DN127" s="954"/>
      <c r="DO127" s="954"/>
      <c r="DP127" s="954"/>
      <c r="DQ127" s="954" t="s">
        <v>
464</v>
      </c>
      <c r="DR127" s="954"/>
      <c r="DS127" s="954"/>
      <c r="DT127" s="954"/>
      <c r="DU127" s="954"/>
      <c r="DV127" s="955" t="s">
        <v>
464</v>
      </c>
      <c r="DW127" s="955"/>
      <c r="DX127" s="955"/>
      <c r="DY127" s="955"/>
      <c r="DZ127" s="956"/>
    </row>
    <row r="128" spans="1:130" s="226" customFormat="1" ht="26.25" customHeight="1" thickBot="1" x14ac:dyDescent="0.25">
      <c r="A128" s="1069" t="s">
        <v>
493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
494</v>
      </c>
      <c r="X128" s="1071"/>
      <c r="Y128" s="1071"/>
      <c r="Z128" s="1072"/>
      <c r="AA128" s="1073">
        <v>
127936</v>
      </c>
      <c r="AB128" s="1074"/>
      <c r="AC128" s="1074"/>
      <c r="AD128" s="1074"/>
      <c r="AE128" s="1075"/>
      <c r="AF128" s="1076">
        <v>
128861</v>
      </c>
      <c r="AG128" s="1074"/>
      <c r="AH128" s="1074"/>
      <c r="AI128" s="1074"/>
      <c r="AJ128" s="1075"/>
      <c r="AK128" s="1076">
        <v>
109404</v>
      </c>
      <c r="AL128" s="1074"/>
      <c r="AM128" s="1074"/>
      <c r="AN128" s="1074"/>
      <c r="AO128" s="1075"/>
      <c r="AP128" s="1077"/>
      <c r="AQ128" s="1078"/>
      <c r="AR128" s="1078"/>
      <c r="AS128" s="1078"/>
      <c r="AT128" s="1079"/>
      <c r="AU128" s="228"/>
      <c r="AV128" s="228"/>
      <c r="AW128" s="228"/>
      <c r="AX128" s="924" t="s">
        <v>
495</v>
      </c>
      <c r="AY128" s="925"/>
      <c r="AZ128" s="925"/>
      <c r="BA128" s="925"/>
      <c r="BB128" s="925"/>
      <c r="BC128" s="925"/>
      <c r="BD128" s="925"/>
      <c r="BE128" s="926"/>
      <c r="BF128" s="1080" t="s">
        <v>
496</v>
      </c>
      <c r="BG128" s="1081"/>
      <c r="BH128" s="1081"/>
      <c r="BI128" s="1081"/>
      <c r="BJ128" s="1081"/>
      <c r="BK128" s="1081"/>
      <c r="BL128" s="1082"/>
      <c r="BM128" s="1080">
        <v>
12.7</v>
      </c>
      <c r="BN128" s="1081"/>
      <c r="BO128" s="1081"/>
      <c r="BP128" s="1081"/>
      <c r="BQ128" s="1081"/>
      <c r="BR128" s="1081"/>
      <c r="BS128" s="1082"/>
      <c r="BT128" s="1080">
        <v>
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
497</v>
      </c>
      <c r="CQ128" s="754"/>
      <c r="CR128" s="754"/>
      <c r="CS128" s="754"/>
      <c r="CT128" s="754"/>
      <c r="CU128" s="754"/>
      <c r="CV128" s="754"/>
      <c r="CW128" s="754"/>
      <c r="CX128" s="754"/>
      <c r="CY128" s="754"/>
      <c r="CZ128" s="754"/>
      <c r="DA128" s="754"/>
      <c r="DB128" s="754"/>
      <c r="DC128" s="754"/>
      <c r="DD128" s="754"/>
      <c r="DE128" s="754"/>
      <c r="DF128" s="1064"/>
      <c r="DG128" s="1065">
        <v>
20654</v>
      </c>
      <c r="DH128" s="1066"/>
      <c r="DI128" s="1066"/>
      <c r="DJ128" s="1066"/>
      <c r="DK128" s="1066"/>
      <c r="DL128" s="1066">
        <v>
11206</v>
      </c>
      <c r="DM128" s="1066"/>
      <c r="DN128" s="1066"/>
      <c r="DO128" s="1066"/>
      <c r="DP128" s="1066"/>
      <c r="DQ128" s="1066">
        <v>
9411</v>
      </c>
      <c r="DR128" s="1066"/>
      <c r="DS128" s="1066"/>
      <c r="DT128" s="1066"/>
      <c r="DU128" s="1066"/>
      <c r="DV128" s="1067">
        <v>
0.1</v>
      </c>
      <c r="DW128" s="1067"/>
      <c r="DX128" s="1067"/>
      <c r="DY128" s="1067"/>
      <c r="DZ128" s="1068"/>
    </row>
    <row r="129" spans="1:131" s="226" customFormat="1" ht="26.25" customHeight="1" x14ac:dyDescent="0.2">
      <c r="A129" s="962" t="s">
        <v>
108</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
498</v>
      </c>
      <c r="X129" s="1099"/>
      <c r="Y129" s="1099"/>
      <c r="Z129" s="1100"/>
      <c r="AA129" s="986">
        <v>
15146997</v>
      </c>
      <c r="AB129" s="987"/>
      <c r="AC129" s="987"/>
      <c r="AD129" s="987"/>
      <c r="AE129" s="988"/>
      <c r="AF129" s="989">
        <v>
15549336</v>
      </c>
      <c r="AG129" s="987"/>
      <c r="AH129" s="987"/>
      <c r="AI129" s="987"/>
      <c r="AJ129" s="988"/>
      <c r="AK129" s="989">
        <v>
16146109</v>
      </c>
      <c r="AL129" s="987"/>
      <c r="AM129" s="987"/>
      <c r="AN129" s="987"/>
      <c r="AO129" s="988"/>
      <c r="AP129" s="1101"/>
      <c r="AQ129" s="1102"/>
      <c r="AR129" s="1102"/>
      <c r="AS129" s="1102"/>
      <c r="AT129" s="1103"/>
      <c r="AU129" s="229"/>
      <c r="AV129" s="229"/>
      <c r="AW129" s="229"/>
      <c r="AX129" s="1093" t="s">
        <v>
499</v>
      </c>
      <c r="AY129" s="951"/>
      <c r="AZ129" s="951"/>
      <c r="BA129" s="951"/>
      <c r="BB129" s="951"/>
      <c r="BC129" s="951"/>
      <c r="BD129" s="951"/>
      <c r="BE129" s="952"/>
      <c r="BF129" s="1094" t="s">
        <v>
500</v>
      </c>
      <c r="BG129" s="1095"/>
      <c r="BH129" s="1095"/>
      <c r="BI129" s="1095"/>
      <c r="BJ129" s="1095"/>
      <c r="BK129" s="1095"/>
      <c r="BL129" s="1096"/>
      <c r="BM129" s="1094">
        <v>
17.7</v>
      </c>
      <c r="BN129" s="1095"/>
      <c r="BO129" s="1095"/>
      <c r="BP129" s="1095"/>
      <c r="BQ129" s="1095"/>
      <c r="BR129" s="1095"/>
      <c r="BS129" s="1096"/>
      <c r="BT129" s="1094">
        <v>
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62" t="s">
        <v>
501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
502</v>
      </c>
      <c r="X130" s="1099"/>
      <c r="Y130" s="1099"/>
      <c r="Z130" s="1100"/>
      <c r="AA130" s="986">
        <v>
2408313</v>
      </c>
      <c r="AB130" s="987"/>
      <c r="AC130" s="987"/>
      <c r="AD130" s="987"/>
      <c r="AE130" s="988"/>
      <c r="AF130" s="989">
        <v>
2373022</v>
      </c>
      <c r="AG130" s="987"/>
      <c r="AH130" s="987"/>
      <c r="AI130" s="987"/>
      <c r="AJ130" s="988"/>
      <c r="AK130" s="989">
        <v>
2406814</v>
      </c>
      <c r="AL130" s="987"/>
      <c r="AM130" s="987"/>
      <c r="AN130" s="987"/>
      <c r="AO130" s="988"/>
      <c r="AP130" s="1101"/>
      <c r="AQ130" s="1102"/>
      <c r="AR130" s="1102"/>
      <c r="AS130" s="1102"/>
      <c r="AT130" s="1103"/>
      <c r="AU130" s="229"/>
      <c r="AV130" s="229"/>
      <c r="AW130" s="229"/>
      <c r="AX130" s="1093" t="s">
        <v>
503</v>
      </c>
      <c r="AY130" s="951"/>
      <c r="AZ130" s="951"/>
      <c r="BA130" s="951"/>
      <c r="BB130" s="951"/>
      <c r="BC130" s="951"/>
      <c r="BD130" s="951"/>
      <c r="BE130" s="952"/>
      <c r="BF130" s="1129">
        <v>
9.1999999999999993</v>
      </c>
      <c r="BG130" s="1130"/>
      <c r="BH130" s="1130"/>
      <c r="BI130" s="1130"/>
      <c r="BJ130" s="1130"/>
      <c r="BK130" s="1130"/>
      <c r="BL130" s="1131"/>
      <c r="BM130" s="1129">
        <v>
25</v>
      </c>
      <c r="BN130" s="1130"/>
      <c r="BO130" s="1130"/>
      <c r="BP130" s="1130"/>
      <c r="BQ130" s="1130"/>
      <c r="BR130" s="1130"/>
      <c r="BS130" s="1131"/>
      <c r="BT130" s="1129">
        <v>
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
504</v>
      </c>
      <c r="X131" s="1136"/>
      <c r="Y131" s="1136"/>
      <c r="Z131" s="1137"/>
      <c r="AA131" s="1032">
        <v>
12738684</v>
      </c>
      <c r="AB131" s="1014"/>
      <c r="AC131" s="1014"/>
      <c r="AD131" s="1014"/>
      <c r="AE131" s="1015"/>
      <c r="AF131" s="1013">
        <v>
13176314</v>
      </c>
      <c r="AG131" s="1014"/>
      <c r="AH131" s="1014"/>
      <c r="AI131" s="1014"/>
      <c r="AJ131" s="1015"/>
      <c r="AK131" s="1013">
        <v>
13739295</v>
      </c>
      <c r="AL131" s="1014"/>
      <c r="AM131" s="1014"/>
      <c r="AN131" s="1014"/>
      <c r="AO131" s="1015"/>
      <c r="AP131" s="1138"/>
      <c r="AQ131" s="1139"/>
      <c r="AR131" s="1139"/>
      <c r="AS131" s="1139"/>
      <c r="AT131" s="1140"/>
      <c r="AU131" s="229"/>
      <c r="AV131" s="229"/>
      <c r="AW131" s="229"/>
      <c r="AX131" s="1111" t="s">
        <v>
505</v>
      </c>
      <c r="AY131" s="754"/>
      <c r="AZ131" s="754"/>
      <c r="BA131" s="754"/>
      <c r="BB131" s="754"/>
      <c r="BC131" s="754"/>
      <c r="BD131" s="754"/>
      <c r="BE131" s="1064"/>
      <c r="BF131" s="1112">
        <v>
58.9</v>
      </c>
      <c r="BG131" s="1113"/>
      <c r="BH131" s="1113"/>
      <c r="BI131" s="1113"/>
      <c r="BJ131" s="1113"/>
      <c r="BK131" s="1113"/>
      <c r="BL131" s="1114"/>
      <c r="BM131" s="1112">
        <v>
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18" t="s">
        <v>
506</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
507</v>
      </c>
      <c r="W132" s="1122"/>
      <c r="X132" s="1122"/>
      <c r="Y132" s="1122"/>
      <c r="Z132" s="1123"/>
      <c r="AA132" s="1124">
        <v>
10.8448408</v>
      </c>
      <c r="AB132" s="1125"/>
      <c r="AC132" s="1125"/>
      <c r="AD132" s="1125"/>
      <c r="AE132" s="1126"/>
      <c r="AF132" s="1127">
        <v>
8.9553269600000007</v>
      </c>
      <c r="AG132" s="1125"/>
      <c r="AH132" s="1125"/>
      <c r="AI132" s="1125"/>
      <c r="AJ132" s="1126"/>
      <c r="AK132" s="1127">
        <v>
7.9763190179999999</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
508</v>
      </c>
      <c r="W133" s="1105"/>
      <c r="X133" s="1105"/>
      <c r="Y133" s="1105"/>
      <c r="Z133" s="1106"/>
      <c r="AA133" s="1107">
        <v>
10.199999999999999</v>
      </c>
      <c r="AB133" s="1108"/>
      <c r="AC133" s="1108"/>
      <c r="AD133" s="1108"/>
      <c r="AE133" s="1109"/>
      <c r="AF133" s="1107">
        <v>
10.1</v>
      </c>
      <c r="AG133" s="1108"/>
      <c r="AH133" s="1108"/>
      <c r="AI133" s="1108"/>
      <c r="AJ133" s="1109"/>
      <c r="AK133" s="1107">
        <v>
9.1999999999999993</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wdK9mccSxRUu/gtn8QcZlr/OpYJaEv/lTMswdWM3CAM1HlRViMo9sJh4P87JuZeKRszbzlW7Oi62Fv94znAxoQ==" saltValue="5+iNeKpTjyERjLyzhjI8y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zoomScale="75" zoomScaleNormal="85" zoomScaleSheetLayoutView="75" workbookViewId="0">
      <selection activeCell="I28" sqref="I28"/>
    </sheetView>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
509</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qwADzZUp3ZUuVE5X26Y35TIlXY3m9JIidbx657sSpDpAPd9ruYzPKpOIHC750acd0hDoVMQ81J9YeaRWBKL9g==" saltValue="hbfDPSRW+My1i5E/vL48VA=="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
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
511</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
512</v>
      </c>
      <c r="AP7" s="268"/>
      <c r="AQ7" s="269" t="s">
        <v>
513</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
514</v>
      </c>
      <c r="AQ8" s="275" t="s">
        <v>
515</v>
      </c>
      <c r="AR8" s="276" t="s">
        <v>
516</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
517</v>
      </c>
      <c r="AL9" s="1145"/>
      <c r="AM9" s="1145"/>
      <c r="AN9" s="1146"/>
      <c r="AO9" s="277">
        <v>
3902945</v>
      </c>
      <c r="AP9" s="277">
        <v>
62893</v>
      </c>
      <c r="AQ9" s="278">
        <v>
72345</v>
      </c>
      <c r="AR9" s="279">
        <v>
-13.1</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
518</v>
      </c>
      <c r="AL10" s="1145"/>
      <c r="AM10" s="1145"/>
      <c r="AN10" s="1146"/>
      <c r="AO10" s="280">
        <v>
842198</v>
      </c>
      <c r="AP10" s="280">
        <v>
13571</v>
      </c>
      <c r="AQ10" s="281">
        <v>
6087</v>
      </c>
      <c r="AR10" s="282">
        <v>
123</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
519</v>
      </c>
      <c r="AL11" s="1145"/>
      <c r="AM11" s="1145"/>
      <c r="AN11" s="1146"/>
      <c r="AO11" s="280" t="s">
        <v>
520</v>
      </c>
      <c r="AP11" s="280" t="s">
        <v>
520</v>
      </c>
      <c r="AQ11" s="281">
        <v>
1128</v>
      </c>
      <c r="AR11" s="282" t="s">
        <v>
520</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
521</v>
      </c>
      <c r="AL12" s="1145"/>
      <c r="AM12" s="1145"/>
      <c r="AN12" s="1146"/>
      <c r="AO12" s="280" t="s">
        <v>
520</v>
      </c>
      <c r="AP12" s="280" t="s">
        <v>
520</v>
      </c>
      <c r="AQ12" s="281">
        <v>
9</v>
      </c>
      <c r="AR12" s="282" t="s">
        <v>
520</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
522</v>
      </c>
      <c r="AL13" s="1145"/>
      <c r="AM13" s="1145"/>
      <c r="AN13" s="1146"/>
      <c r="AO13" s="280">
        <v>
230887</v>
      </c>
      <c r="AP13" s="280">
        <v>
3721</v>
      </c>
      <c r="AQ13" s="281">
        <v>
2326</v>
      </c>
      <c r="AR13" s="282">
        <v>
60</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
523</v>
      </c>
      <c r="AL14" s="1145"/>
      <c r="AM14" s="1145"/>
      <c r="AN14" s="1146"/>
      <c r="AO14" s="280">
        <v>
135426</v>
      </c>
      <c r="AP14" s="280">
        <v>
2182</v>
      </c>
      <c r="AQ14" s="281">
        <v>
1625</v>
      </c>
      <c r="AR14" s="282">
        <v>
34.299999999999997</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
524</v>
      </c>
      <c r="AL15" s="1148"/>
      <c r="AM15" s="1148"/>
      <c r="AN15" s="1149"/>
      <c r="AO15" s="280">
        <v>
-254321</v>
      </c>
      <c r="AP15" s="280">
        <v>
-4098</v>
      </c>
      <c r="AQ15" s="281">
        <v>
-4515</v>
      </c>
      <c r="AR15" s="282">
        <v>
-9.1999999999999993</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
193</v>
      </c>
      <c r="AL16" s="1148"/>
      <c r="AM16" s="1148"/>
      <c r="AN16" s="1149"/>
      <c r="AO16" s="280">
        <v>
4857135</v>
      </c>
      <c r="AP16" s="280">
        <v>
78269</v>
      </c>
      <c r="AQ16" s="281">
        <v>
79005</v>
      </c>
      <c r="AR16" s="282">
        <v>
-0.9</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
525</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
526</v>
      </c>
      <c r="AP20" s="289" t="s">
        <v>
527</v>
      </c>
      <c r="AQ20" s="290" t="s">
        <v>
528</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
529</v>
      </c>
      <c r="AL21" s="1151"/>
      <c r="AM21" s="1151"/>
      <c r="AN21" s="1152"/>
      <c r="AO21" s="293">
        <v>
7.33</v>
      </c>
      <c r="AP21" s="294">
        <v>
7.5</v>
      </c>
      <c r="AQ21" s="295">
        <v>
-0.17</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
530</v>
      </c>
      <c r="AL22" s="1151"/>
      <c r="AM22" s="1151"/>
      <c r="AN22" s="1152"/>
      <c r="AO22" s="298">
        <v>
97.8</v>
      </c>
      <c r="AP22" s="299">
        <v>
98.5</v>
      </c>
      <c r="AQ22" s="300">
        <v>
-0.7</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41" t="s">
        <v>
531</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ht="13.2" x14ac:dyDescent="0.2">
      <c r="A27" s="305"/>
      <c r="AO27" s="258"/>
      <c r="AP27" s="258"/>
      <c r="AQ27" s="258"/>
      <c r="AR27" s="258"/>
      <c r="AS27" s="258"/>
      <c r="AT27" s="258"/>
    </row>
    <row r="28" spans="1:46" ht="16.2" x14ac:dyDescent="0.2">
      <c r="A28" s="259" t="s">
        <v>
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
533</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
512</v>
      </c>
      <c r="AP30" s="268"/>
      <c r="AQ30" s="269" t="s">
        <v>
513</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
514</v>
      </c>
      <c r="AQ31" s="275" t="s">
        <v>
515</v>
      </c>
      <c r="AR31" s="276" t="s">
        <v>
516</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
534</v>
      </c>
      <c r="AL32" s="1159"/>
      <c r="AM32" s="1159"/>
      <c r="AN32" s="1160"/>
      <c r="AO32" s="308">
        <v>
2832132</v>
      </c>
      <c r="AP32" s="308">
        <v>
45638</v>
      </c>
      <c r="AQ32" s="309">
        <v>
42274</v>
      </c>
      <c r="AR32" s="310">
        <v>
8</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
535</v>
      </c>
      <c r="AL33" s="1159"/>
      <c r="AM33" s="1159"/>
      <c r="AN33" s="1160"/>
      <c r="AO33" s="308" t="s">
        <v>
520</v>
      </c>
      <c r="AP33" s="308" t="s">
        <v>
520</v>
      </c>
      <c r="AQ33" s="309" t="s">
        <v>
520</v>
      </c>
      <c r="AR33" s="310" t="s">
        <v>
520</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
536</v>
      </c>
      <c r="AL34" s="1159"/>
      <c r="AM34" s="1159"/>
      <c r="AN34" s="1160"/>
      <c r="AO34" s="308" t="s">
        <v>
520</v>
      </c>
      <c r="AP34" s="308" t="s">
        <v>
520</v>
      </c>
      <c r="AQ34" s="309">
        <v>
53</v>
      </c>
      <c r="AR34" s="310" t="s">
        <v>
520</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
537</v>
      </c>
      <c r="AL35" s="1159"/>
      <c r="AM35" s="1159"/>
      <c r="AN35" s="1160"/>
      <c r="AO35" s="308">
        <v>
503847</v>
      </c>
      <c r="AP35" s="308">
        <v>
8119</v>
      </c>
      <c r="AQ35" s="309">
        <v>
12769</v>
      </c>
      <c r="AR35" s="310">
        <v>
-36.4</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
538</v>
      </c>
      <c r="AL36" s="1159"/>
      <c r="AM36" s="1159"/>
      <c r="AN36" s="1160"/>
      <c r="AO36" s="308">
        <v>
276129</v>
      </c>
      <c r="AP36" s="308">
        <v>
4450</v>
      </c>
      <c r="AQ36" s="309">
        <v>
1973</v>
      </c>
      <c r="AR36" s="310">
        <v>
125.5</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
539</v>
      </c>
      <c r="AL37" s="1159"/>
      <c r="AM37" s="1159"/>
      <c r="AN37" s="1160"/>
      <c r="AO37" s="308" t="s">
        <v>
520</v>
      </c>
      <c r="AP37" s="308" t="s">
        <v>
520</v>
      </c>
      <c r="AQ37" s="309">
        <v>
635</v>
      </c>
      <c r="AR37" s="310" t="s">
        <v>
520</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
540</v>
      </c>
      <c r="AL38" s="1162"/>
      <c r="AM38" s="1162"/>
      <c r="AN38" s="1163"/>
      <c r="AO38" s="311" t="s">
        <v>
520</v>
      </c>
      <c r="AP38" s="311" t="s">
        <v>
520</v>
      </c>
      <c r="AQ38" s="312">
        <v>
1</v>
      </c>
      <c r="AR38" s="300" t="s">
        <v>
520</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
541</v>
      </c>
      <c r="AL39" s="1162"/>
      <c r="AM39" s="1162"/>
      <c r="AN39" s="1163"/>
      <c r="AO39" s="308">
        <v>
-109404</v>
      </c>
      <c r="AP39" s="308">
        <v>
-1763</v>
      </c>
      <c r="AQ39" s="309">
        <v>
-5447</v>
      </c>
      <c r="AR39" s="310">
        <v>
-67.599999999999994</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
542</v>
      </c>
      <c r="AL40" s="1159"/>
      <c r="AM40" s="1159"/>
      <c r="AN40" s="1160"/>
      <c r="AO40" s="308">
        <v>
-2406814</v>
      </c>
      <c r="AP40" s="308">
        <v>
-38784</v>
      </c>
      <c r="AQ40" s="309">
        <v>
-37418</v>
      </c>
      <c r="AR40" s="310">
        <v>
3.7</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
304</v>
      </c>
      <c r="AL41" s="1165"/>
      <c r="AM41" s="1165"/>
      <c r="AN41" s="1166"/>
      <c r="AO41" s="308">
        <v>
1095890</v>
      </c>
      <c r="AP41" s="308">
        <v>
17659</v>
      </c>
      <c r="AQ41" s="309">
        <v>
14840</v>
      </c>
      <c r="AR41" s="310">
        <v>
19</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
543</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
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
545</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
512</v>
      </c>
      <c r="AN49" s="1155" t="s">
        <v>
546</v>
      </c>
      <c r="AO49" s="1156"/>
      <c r="AP49" s="1156"/>
      <c r="AQ49" s="1156"/>
      <c r="AR49" s="1157"/>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
547</v>
      </c>
      <c r="AO50" s="325" t="s">
        <v>
548</v>
      </c>
      <c r="AP50" s="326" t="s">
        <v>
549</v>
      </c>
      <c r="AQ50" s="327" t="s">
        <v>
550</v>
      </c>
      <c r="AR50" s="328" t="s">
        <v>
551</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
552</v>
      </c>
      <c r="AL51" s="321"/>
      <c r="AM51" s="329">
        <v>
2326830</v>
      </c>
      <c r="AN51" s="330">
        <v>
36336</v>
      </c>
      <c r="AO51" s="331">
        <v>
-37.200000000000003</v>
      </c>
      <c r="AP51" s="332">
        <v>
62698</v>
      </c>
      <c r="AQ51" s="333">
        <v>
-27.6</v>
      </c>
      <c r="AR51" s="334">
        <v>
-9.6</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
553</v>
      </c>
      <c r="AM52" s="337">
        <v>
1413546</v>
      </c>
      <c r="AN52" s="338">
        <v>
22074</v>
      </c>
      <c r="AO52" s="339">
        <v>
-47.3</v>
      </c>
      <c r="AP52" s="340">
        <v>
31973</v>
      </c>
      <c r="AQ52" s="341">
        <v>
-28.7</v>
      </c>
      <c r="AR52" s="342">
        <v>
-18.600000000000001</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
554</v>
      </c>
      <c r="AL53" s="321"/>
      <c r="AM53" s="329">
        <v>
3027330</v>
      </c>
      <c r="AN53" s="330">
        <v>
47594</v>
      </c>
      <c r="AO53" s="331">
        <v>
31</v>
      </c>
      <c r="AP53" s="332">
        <v>
79245</v>
      </c>
      <c r="AQ53" s="333">
        <v>
26.4</v>
      </c>
      <c r="AR53" s="334">
        <v>
4.5999999999999996</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
553</v>
      </c>
      <c r="AM54" s="337">
        <v>
1588971</v>
      </c>
      <c r="AN54" s="338">
        <v>
24981</v>
      </c>
      <c r="AO54" s="339">
        <v>
13.2</v>
      </c>
      <c r="AP54" s="340">
        <v>
40378</v>
      </c>
      <c r="AQ54" s="341">
        <v>
26.3</v>
      </c>
      <c r="AR54" s="342">
        <v>
-13.1</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
555</v>
      </c>
      <c r="AL55" s="321"/>
      <c r="AM55" s="329">
        <v>
1926323</v>
      </c>
      <c r="AN55" s="330">
        <v>
30554</v>
      </c>
      <c r="AO55" s="331">
        <v>
-35.799999999999997</v>
      </c>
      <c r="AP55" s="332">
        <v>
71604</v>
      </c>
      <c r="AQ55" s="333">
        <v>
-9.6</v>
      </c>
      <c r="AR55" s="334">
        <v>
-26.2</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
553</v>
      </c>
      <c r="AM56" s="337">
        <v>
1345736</v>
      </c>
      <c r="AN56" s="338">
        <v>
21345</v>
      </c>
      <c r="AO56" s="339">
        <v>
-14.6</v>
      </c>
      <c r="AP56" s="340">
        <v>
45121</v>
      </c>
      <c r="AQ56" s="341">
        <v>
11.7</v>
      </c>
      <c r="AR56" s="342">
        <v>
-26.3</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
556</v>
      </c>
      <c r="AL57" s="321"/>
      <c r="AM57" s="329">
        <v>
2920128</v>
      </c>
      <c r="AN57" s="330">
        <v>
46670</v>
      </c>
      <c r="AO57" s="331">
        <v>
52.7</v>
      </c>
      <c r="AP57" s="332">
        <v>
67009</v>
      </c>
      <c r="AQ57" s="333">
        <v>
-6.4</v>
      </c>
      <c r="AR57" s="334">
        <v>
59.1</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
553</v>
      </c>
      <c r="AM58" s="337">
        <v>
2142553</v>
      </c>
      <c r="AN58" s="338">
        <v>
34242</v>
      </c>
      <c r="AO58" s="339">
        <v>
60.4</v>
      </c>
      <c r="AP58" s="340">
        <v>
43028</v>
      </c>
      <c r="AQ58" s="341">
        <v>
-4.5999999999999996</v>
      </c>
      <c r="AR58" s="342">
        <v>
65</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
557</v>
      </c>
      <c r="AL59" s="321"/>
      <c r="AM59" s="329">
        <v>
2028968</v>
      </c>
      <c r="AN59" s="330">
        <v>
32695</v>
      </c>
      <c r="AO59" s="331">
        <v>
-29.9</v>
      </c>
      <c r="AP59" s="332">
        <v>
54225</v>
      </c>
      <c r="AQ59" s="333">
        <v>
-19.100000000000001</v>
      </c>
      <c r="AR59" s="334">
        <v>
-10.8</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
553</v>
      </c>
      <c r="AM60" s="337">
        <v>
1216175</v>
      </c>
      <c r="AN60" s="338">
        <v>
19598</v>
      </c>
      <c r="AO60" s="339">
        <v>
-42.8</v>
      </c>
      <c r="AP60" s="340">
        <v>
27337</v>
      </c>
      <c r="AQ60" s="341">
        <v>
-36.5</v>
      </c>
      <c r="AR60" s="342">
        <v>
-6.3</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
558</v>
      </c>
      <c r="AL61" s="343"/>
      <c r="AM61" s="344">
        <v>
2445916</v>
      </c>
      <c r="AN61" s="345">
        <v>
38770</v>
      </c>
      <c r="AO61" s="346">
        <v>
-3.8</v>
      </c>
      <c r="AP61" s="347">
        <v>
66956</v>
      </c>
      <c r="AQ61" s="348">
        <v>
-7.3</v>
      </c>
      <c r="AR61" s="334">
        <v>
3.5</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
553</v>
      </c>
      <c r="AM62" s="337">
        <v>
1541396</v>
      </c>
      <c r="AN62" s="338">
        <v>
24448</v>
      </c>
      <c r="AO62" s="339">
        <v>
-6.2</v>
      </c>
      <c r="AP62" s="340">
        <v>
37567</v>
      </c>
      <c r="AQ62" s="341">
        <v>
-6.4</v>
      </c>
      <c r="AR62" s="342">
        <v>
0.2</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tp5DpHWkQ4xoXeVu4vjfC5Ew1s1wrjWvSO/eE4aEc723OtMFlPJdZDdkCLxmGTHc+6VBQbV5myk1GxK5+CQ5oQ==" saltValue="7ztqme3EbZBeWOLNtigS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
560</v>
      </c>
    </row>
    <row r="120" spans="125:125" ht="13.5" hidden="1" customHeight="1" x14ac:dyDescent="0.2"/>
    <row r="121" spans="125:125" ht="13.5" hidden="1" customHeight="1" x14ac:dyDescent="0.2">
      <c r="DU121" s="255"/>
    </row>
  </sheetData>
  <sheetProtection algorithmName="SHA-512" hashValue="rO4h+UYGJZx5uJ01ZLsD9Twk/mCVKw+wb8g4ouxc9eSLwIRSj5/TAh95JvdjCGhhc+BCbFpzG24vYdK7Jx7TtQ==" saltValue="9+axikKNViTvGltn9e26W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
561</v>
      </c>
    </row>
  </sheetData>
  <sheetProtection algorithmName="SHA-512" hashValue="JeC+x3O9MFtlo6pPFJfv/PrXCprBbQVCO9UK3dC6J9+i4fBEhwCmXRL+8MgFEwENPj7FZrl+5/kEmnwl2lDTTA==" saltValue="swwbY08Tyo+Mf1x9KUBB1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562</v>
      </c>
      <c r="G46" s="8" t="s">
        <v>
563</v>
      </c>
      <c r="H46" s="8" t="s">
        <v>
564</v>
      </c>
      <c r="I46" s="8" t="s">
        <v>
565</v>
      </c>
      <c r="J46" s="9" t="s">
        <v>
566</v>
      </c>
    </row>
    <row r="47" spans="2:10" ht="57.75" customHeight="1" x14ac:dyDescent="0.2">
      <c r="B47" s="10"/>
      <c r="C47" s="1167" t="s">
        <v>
3</v>
      </c>
      <c r="D47" s="1167"/>
      <c r="E47" s="1168"/>
      <c r="F47" s="11">
        <v>
17.079999999999998</v>
      </c>
      <c r="G47" s="12">
        <v>
16.87</v>
      </c>
      <c r="H47" s="12">
        <v>
16.850000000000001</v>
      </c>
      <c r="I47" s="12">
        <v>
17.7</v>
      </c>
      <c r="J47" s="13">
        <v>
24.36</v>
      </c>
    </row>
    <row r="48" spans="2:10" ht="57.75" customHeight="1" x14ac:dyDescent="0.2">
      <c r="B48" s="14"/>
      <c r="C48" s="1169" t="s">
        <v>
4</v>
      </c>
      <c r="D48" s="1169"/>
      <c r="E48" s="1170"/>
      <c r="F48" s="15">
        <v>
5.24</v>
      </c>
      <c r="G48" s="16">
        <v>
4.12</v>
      </c>
      <c r="H48" s="16">
        <v>
4.8499999999999996</v>
      </c>
      <c r="I48" s="16">
        <v>
4.58</v>
      </c>
      <c r="J48" s="17">
        <v>
6.19</v>
      </c>
    </row>
    <row r="49" spans="2:10" ht="57.75" customHeight="1" thickBot="1" x14ac:dyDescent="0.25">
      <c r="B49" s="18"/>
      <c r="C49" s="1171" t="s">
        <v>
5</v>
      </c>
      <c r="D49" s="1171"/>
      <c r="E49" s="1172"/>
      <c r="F49" s="19" t="s">
        <v>
567</v>
      </c>
      <c r="G49" s="20" t="s">
        <v>
568</v>
      </c>
      <c r="H49" s="20">
        <v>
0.75</v>
      </c>
      <c r="I49" s="20">
        <v>
1.1399999999999999</v>
      </c>
      <c r="J49" s="21">
        <v>
9.65</v>
      </c>
    </row>
    <row r="50" spans="2:10" ht="13.2" x14ac:dyDescent="0.2"/>
  </sheetData>
  <sheetProtection algorithmName="SHA-512" hashValue="M5Z5Tz9igQTpU4b47P+snmwGmQ/ONFEncP8f2K0z61yIlDzIuugqR1YsTvhwmoKXL+ajiKBMUq25K1V8/jj4Fw==" saltValue="IY5vpkGHTGQ8Wmi47LTq1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562</v>
      </c>
      <c r="G33" s="29" t="s">
        <v>
563</v>
      </c>
      <c r="H33" s="29" t="s">
        <v>
564</v>
      </c>
      <c r="I33" s="29" t="s">
        <v>
565</v>
      </c>
      <c r="J33" s="30" t="s">
        <v>
566</v>
      </c>
      <c r="K33" s="22"/>
      <c r="L33" s="22"/>
      <c r="M33" s="22"/>
      <c r="N33" s="22"/>
      <c r="O33" s="22"/>
      <c r="P33" s="22"/>
    </row>
    <row r="34" spans="1:16" ht="39" customHeight="1" x14ac:dyDescent="0.2">
      <c r="A34" s="22"/>
      <c r="B34" s="31"/>
      <c r="C34" s="1179" t="s">
        <v>
569</v>
      </c>
      <c r="D34" s="1179"/>
      <c r="E34" s="1180"/>
      <c r="F34" s="32">
        <v>
4.4800000000000004</v>
      </c>
      <c r="G34" s="33">
        <v>
5.0999999999999996</v>
      </c>
      <c r="H34" s="33">
        <v>
5.48</v>
      </c>
      <c r="I34" s="33">
        <v>
5.87</v>
      </c>
      <c r="J34" s="34">
        <v>
6.35</v>
      </c>
      <c r="K34" s="22"/>
      <c r="L34" s="22"/>
      <c r="M34" s="22"/>
      <c r="N34" s="22"/>
      <c r="O34" s="22"/>
      <c r="P34" s="22"/>
    </row>
    <row r="35" spans="1:16" ht="39" customHeight="1" x14ac:dyDescent="0.2">
      <c r="A35" s="22"/>
      <c r="B35" s="35"/>
      <c r="C35" s="1173" t="s">
        <v>
570</v>
      </c>
      <c r="D35" s="1174"/>
      <c r="E35" s="1175"/>
      <c r="F35" s="36">
        <v>
5.24</v>
      </c>
      <c r="G35" s="37">
        <v>
4.1100000000000003</v>
      </c>
      <c r="H35" s="37">
        <v>
4.8499999999999996</v>
      </c>
      <c r="I35" s="37">
        <v>
4.57</v>
      </c>
      <c r="J35" s="38">
        <v>
6.19</v>
      </c>
      <c r="K35" s="22"/>
      <c r="L35" s="22"/>
      <c r="M35" s="22"/>
      <c r="N35" s="22"/>
      <c r="O35" s="22"/>
      <c r="P35" s="22"/>
    </row>
    <row r="36" spans="1:16" ht="39" customHeight="1" x14ac:dyDescent="0.2">
      <c r="A36" s="22"/>
      <c r="B36" s="35"/>
      <c r="C36" s="1173" t="s">
        <v>
571</v>
      </c>
      <c r="D36" s="1174"/>
      <c r="E36" s="1175"/>
      <c r="F36" s="36" t="s">
        <v>
520</v>
      </c>
      <c r="G36" s="37" t="s">
        <v>
520</v>
      </c>
      <c r="H36" s="37" t="s">
        <v>
520</v>
      </c>
      <c r="I36" s="37">
        <v>
1.7</v>
      </c>
      <c r="J36" s="38">
        <v>
2.2999999999999998</v>
      </c>
      <c r="K36" s="22"/>
      <c r="L36" s="22"/>
      <c r="M36" s="22"/>
      <c r="N36" s="22"/>
      <c r="O36" s="22"/>
      <c r="P36" s="22"/>
    </row>
    <row r="37" spans="1:16" ht="39" customHeight="1" x14ac:dyDescent="0.2">
      <c r="A37" s="22"/>
      <c r="B37" s="35"/>
      <c r="C37" s="1173" t="s">
        <v>
572</v>
      </c>
      <c r="D37" s="1174"/>
      <c r="E37" s="1175"/>
      <c r="F37" s="36">
        <v>
0.31</v>
      </c>
      <c r="G37" s="37">
        <v>
0.42</v>
      </c>
      <c r="H37" s="37">
        <v>
0.26</v>
      </c>
      <c r="I37" s="37">
        <v>
0.81</v>
      </c>
      <c r="J37" s="38">
        <v>
0.67</v>
      </c>
      <c r="K37" s="22"/>
      <c r="L37" s="22"/>
      <c r="M37" s="22"/>
      <c r="N37" s="22"/>
      <c r="O37" s="22"/>
      <c r="P37" s="22"/>
    </row>
    <row r="38" spans="1:16" ht="39" customHeight="1" x14ac:dyDescent="0.2">
      <c r="A38" s="22"/>
      <c r="B38" s="35"/>
      <c r="C38" s="1173" t="s">
        <v>
573</v>
      </c>
      <c r="D38" s="1174"/>
      <c r="E38" s="1175"/>
      <c r="F38" s="36">
        <v>
0.12</v>
      </c>
      <c r="G38" s="37">
        <v>
0.06</v>
      </c>
      <c r="H38" s="37">
        <v>
0.23</v>
      </c>
      <c r="I38" s="37">
        <v>
0.68</v>
      </c>
      <c r="J38" s="38">
        <v>
0.56000000000000005</v>
      </c>
      <c r="K38" s="22"/>
      <c r="L38" s="22"/>
      <c r="M38" s="22"/>
      <c r="N38" s="22"/>
      <c r="O38" s="22"/>
      <c r="P38" s="22"/>
    </row>
    <row r="39" spans="1:16" ht="39" customHeight="1" x14ac:dyDescent="0.2">
      <c r="A39" s="22"/>
      <c r="B39" s="35"/>
      <c r="C39" s="1173" t="s">
        <v>
574</v>
      </c>
      <c r="D39" s="1174"/>
      <c r="E39" s="1175"/>
      <c r="F39" s="36">
        <v>
0</v>
      </c>
      <c r="G39" s="37">
        <v>
0</v>
      </c>
      <c r="H39" s="37">
        <v>
0.03</v>
      </c>
      <c r="I39" s="37">
        <v>
0.05</v>
      </c>
      <c r="J39" s="38">
        <v>
0.01</v>
      </c>
      <c r="K39" s="22"/>
      <c r="L39" s="22"/>
      <c r="M39" s="22"/>
      <c r="N39" s="22"/>
      <c r="O39" s="22"/>
      <c r="P39" s="22"/>
    </row>
    <row r="40" spans="1:16" ht="39" customHeight="1" x14ac:dyDescent="0.2">
      <c r="A40" s="22"/>
      <c r="B40" s="35"/>
      <c r="C40" s="1173" t="s">
        <v>
575</v>
      </c>
      <c r="D40" s="1174"/>
      <c r="E40" s="1175"/>
      <c r="F40" s="36">
        <v>
7.0000000000000007E-2</v>
      </c>
      <c r="G40" s="37">
        <v>
0.02</v>
      </c>
      <c r="H40" s="37">
        <v>
0.01</v>
      </c>
      <c r="I40" s="37">
        <v>
0.01</v>
      </c>
      <c r="J40" s="38">
        <v>
0</v>
      </c>
      <c r="K40" s="22"/>
      <c r="L40" s="22"/>
      <c r="M40" s="22"/>
      <c r="N40" s="22"/>
      <c r="O40" s="22"/>
      <c r="P40" s="22"/>
    </row>
    <row r="41" spans="1:16" ht="39" customHeight="1" x14ac:dyDescent="0.2">
      <c r="A41" s="22"/>
      <c r="B41" s="35"/>
      <c r="C41" s="1173"/>
      <c r="D41" s="1174"/>
      <c r="E41" s="1175"/>
      <c r="F41" s="36"/>
      <c r="G41" s="37"/>
      <c r="H41" s="37"/>
      <c r="I41" s="37"/>
      <c r="J41" s="38"/>
      <c r="K41" s="22"/>
      <c r="L41" s="22"/>
      <c r="M41" s="22"/>
      <c r="N41" s="22"/>
      <c r="O41" s="22"/>
      <c r="P41" s="22"/>
    </row>
    <row r="42" spans="1:16" ht="39" customHeight="1" x14ac:dyDescent="0.2">
      <c r="A42" s="22"/>
      <c r="B42" s="39"/>
      <c r="C42" s="1173" t="s">
        <v>
576</v>
      </c>
      <c r="D42" s="1174"/>
      <c r="E42" s="1175"/>
      <c r="F42" s="36" t="s">
        <v>
520</v>
      </c>
      <c r="G42" s="37" t="s">
        <v>
520</v>
      </c>
      <c r="H42" s="37" t="s">
        <v>
520</v>
      </c>
      <c r="I42" s="37" t="s">
        <v>
520</v>
      </c>
      <c r="J42" s="38" t="s">
        <v>
520</v>
      </c>
      <c r="K42" s="22"/>
      <c r="L42" s="22"/>
      <c r="M42" s="22"/>
      <c r="N42" s="22"/>
      <c r="O42" s="22"/>
      <c r="P42" s="22"/>
    </row>
    <row r="43" spans="1:16" ht="39" customHeight="1" thickBot="1" x14ac:dyDescent="0.25">
      <c r="A43" s="22"/>
      <c r="B43" s="40"/>
      <c r="C43" s="1176" t="s">
        <v>
577</v>
      </c>
      <c r="D43" s="1177"/>
      <c r="E43" s="1178"/>
      <c r="F43" s="41">
        <v>
0.24</v>
      </c>
      <c r="G43" s="42">
        <v>
0.25</v>
      </c>
      <c r="H43" s="42">
        <v>
0.76</v>
      </c>
      <c r="I43" s="42" t="s">
        <v>
520</v>
      </c>
      <c r="J43" s="43" t="s">
        <v>
520</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gTfr4YRaO5DcrPKtfUK8cDgsJSzc3imN6JR+3klNeEYO8wi7kNkMwJSiArOsqXn71or0jZAqR+35eF1yzoEOOw==" saltValue="kKlcPuLGA1tuk2X8TLHa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562</v>
      </c>
      <c r="L44" s="56" t="s">
        <v>
563</v>
      </c>
      <c r="M44" s="56" t="s">
        <v>
564</v>
      </c>
      <c r="N44" s="56" t="s">
        <v>
565</v>
      </c>
      <c r="O44" s="57" t="s">
        <v>
566</v>
      </c>
      <c r="P44" s="48"/>
      <c r="Q44" s="48"/>
      <c r="R44" s="48"/>
      <c r="S44" s="48"/>
      <c r="T44" s="48"/>
      <c r="U44" s="48"/>
    </row>
    <row r="45" spans="1:21" ht="30.75" customHeight="1" x14ac:dyDescent="0.2">
      <c r="A45" s="48"/>
      <c r="B45" s="1181" t="s">
        <v>
11</v>
      </c>
      <c r="C45" s="1182"/>
      <c r="D45" s="58"/>
      <c r="E45" s="1187" t="s">
        <v>
12</v>
      </c>
      <c r="F45" s="1187"/>
      <c r="G45" s="1187"/>
      <c r="H45" s="1187"/>
      <c r="I45" s="1187"/>
      <c r="J45" s="1188"/>
      <c r="K45" s="59">
        <v>
2741</v>
      </c>
      <c r="L45" s="60">
        <v>
2928</v>
      </c>
      <c r="M45" s="60">
        <v>
2991</v>
      </c>
      <c r="N45" s="60">
        <v>
2929</v>
      </c>
      <c r="O45" s="61">
        <v>
2832</v>
      </c>
      <c r="P45" s="48"/>
      <c r="Q45" s="48"/>
      <c r="R45" s="48"/>
      <c r="S45" s="48"/>
      <c r="T45" s="48"/>
      <c r="U45" s="48"/>
    </row>
    <row r="46" spans="1:21" ht="30.75" customHeight="1" x14ac:dyDescent="0.2">
      <c r="A46" s="48"/>
      <c r="B46" s="1183"/>
      <c r="C46" s="1184"/>
      <c r="D46" s="62"/>
      <c r="E46" s="1189" t="s">
        <v>
13</v>
      </c>
      <c r="F46" s="1189"/>
      <c r="G46" s="1189"/>
      <c r="H46" s="1189"/>
      <c r="I46" s="1189"/>
      <c r="J46" s="1190"/>
      <c r="K46" s="63" t="s">
        <v>
520</v>
      </c>
      <c r="L46" s="64" t="s">
        <v>
520</v>
      </c>
      <c r="M46" s="64" t="s">
        <v>
520</v>
      </c>
      <c r="N46" s="64" t="s">
        <v>
520</v>
      </c>
      <c r="O46" s="65" t="s">
        <v>
520</v>
      </c>
      <c r="P46" s="48"/>
      <c r="Q46" s="48"/>
      <c r="R46" s="48"/>
      <c r="S46" s="48"/>
      <c r="T46" s="48"/>
      <c r="U46" s="48"/>
    </row>
    <row r="47" spans="1:21" ht="30.75" customHeight="1" x14ac:dyDescent="0.2">
      <c r="A47" s="48"/>
      <c r="B47" s="1183"/>
      <c r="C47" s="1184"/>
      <c r="D47" s="62"/>
      <c r="E47" s="1189" t="s">
        <v>
14</v>
      </c>
      <c r="F47" s="1189"/>
      <c r="G47" s="1189"/>
      <c r="H47" s="1189"/>
      <c r="I47" s="1189"/>
      <c r="J47" s="1190"/>
      <c r="K47" s="63" t="s">
        <v>
520</v>
      </c>
      <c r="L47" s="64" t="s">
        <v>
520</v>
      </c>
      <c r="M47" s="64" t="s">
        <v>
520</v>
      </c>
      <c r="N47" s="64" t="s">
        <v>
520</v>
      </c>
      <c r="O47" s="65" t="s">
        <v>
520</v>
      </c>
      <c r="P47" s="48"/>
      <c r="Q47" s="48"/>
      <c r="R47" s="48"/>
      <c r="S47" s="48"/>
      <c r="T47" s="48"/>
      <c r="U47" s="48"/>
    </row>
    <row r="48" spans="1:21" ht="30.75" customHeight="1" x14ac:dyDescent="0.2">
      <c r="A48" s="48"/>
      <c r="B48" s="1183"/>
      <c r="C48" s="1184"/>
      <c r="D48" s="62"/>
      <c r="E48" s="1189" t="s">
        <v>
15</v>
      </c>
      <c r="F48" s="1189"/>
      <c r="G48" s="1189"/>
      <c r="H48" s="1189"/>
      <c r="I48" s="1189"/>
      <c r="J48" s="1190"/>
      <c r="K48" s="63">
        <v>
645</v>
      </c>
      <c r="L48" s="64">
        <v>
658</v>
      </c>
      <c r="M48" s="64">
        <v>
661</v>
      </c>
      <c r="N48" s="64">
        <v>
477</v>
      </c>
      <c r="O48" s="65">
        <v>
504</v>
      </c>
      <c r="P48" s="48"/>
      <c r="Q48" s="48"/>
      <c r="R48" s="48"/>
      <c r="S48" s="48"/>
      <c r="T48" s="48"/>
      <c r="U48" s="48"/>
    </row>
    <row r="49" spans="1:21" ht="30.75" customHeight="1" x14ac:dyDescent="0.2">
      <c r="A49" s="48"/>
      <c r="B49" s="1183"/>
      <c r="C49" s="1184"/>
      <c r="D49" s="62"/>
      <c r="E49" s="1189" t="s">
        <v>
16</v>
      </c>
      <c r="F49" s="1189"/>
      <c r="G49" s="1189"/>
      <c r="H49" s="1189"/>
      <c r="I49" s="1189"/>
      <c r="J49" s="1190"/>
      <c r="K49" s="63">
        <v>
264</v>
      </c>
      <c r="L49" s="64">
        <v>
270</v>
      </c>
      <c r="M49" s="64">
        <v>
266</v>
      </c>
      <c r="N49" s="64">
        <v>
277</v>
      </c>
      <c r="O49" s="65">
        <v>
276</v>
      </c>
      <c r="P49" s="48"/>
      <c r="Q49" s="48"/>
      <c r="R49" s="48"/>
      <c r="S49" s="48"/>
      <c r="T49" s="48"/>
      <c r="U49" s="48"/>
    </row>
    <row r="50" spans="1:21" ht="30.75" customHeight="1" x14ac:dyDescent="0.2">
      <c r="A50" s="48"/>
      <c r="B50" s="1183"/>
      <c r="C50" s="1184"/>
      <c r="D50" s="62"/>
      <c r="E50" s="1189" t="s">
        <v>
17</v>
      </c>
      <c r="F50" s="1189"/>
      <c r="G50" s="1189"/>
      <c r="H50" s="1189"/>
      <c r="I50" s="1189"/>
      <c r="J50" s="1190"/>
      <c r="K50" s="63" t="s">
        <v>
520</v>
      </c>
      <c r="L50" s="64" t="s">
        <v>
520</v>
      </c>
      <c r="M50" s="64" t="s">
        <v>
520</v>
      </c>
      <c r="N50" s="64" t="s">
        <v>
520</v>
      </c>
      <c r="O50" s="65" t="s">
        <v>
520</v>
      </c>
      <c r="P50" s="48"/>
      <c r="Q50" s="48"/>
      <c r="R50" s="48"/>
      <c r="S50" s="48"/>
      <c r="T50" s="48"/>
      <c r="U50" s="48"/>
    </row>
    <row r="51" spans="1:21" ht="30.75" customHeight="1" x14ac:dyDescent="0.2">
      <c r="A51" s="48"/>
      <c r="B51" s="1185"/>
      <c r="C51" s="1186"/>
      <c r="D51" s="66"/>
      <c r="E51" s="1189" t="s">
        <v>
18</v>
      </c>
      <c r="F51" s="1189"/>
      <c r="G51" s="1189"/>
      <c r="H51" s="1189"/>
      <c r="I51" s="1189"/>
      <c r="J51" s="1190"/>
      <c r="K51" s="63">
        <v>
0</v>
      </c>
      <c r="L51" s="64">
        <v>
0</v>
      </c>
      <c r="M51" s="64">
        <v>
0</v>
      </c>
      <c r="N51" s="64" t="s">
        <v>
520</v>
      </c>
      <c r="O51" s="65" t="s">
        <v>
520</v>
      </c>
      <c r="P51" s="48"/>
      <c r="Q51" s="48"/>
      <c r="R51" s="48"/>
      <c r="S51" s="48"/>
      <c r="T51" s="48"/>
      <c r="U51" s="48"/>
    </row>
    <row r="52" spans="1:21" ht="30.75" customHeight="1" x14ac:dyDescent="0.2">
      <c r="A52" s="48"/>
      <c r="B52" s="1191" t="s">
        <v>
19</v>
      </c>
      <c r="C52" s="1192"/>
      <c r="D52" s="66"/>
      <c r="E52" s="1189" t="s">
        <v>
20</v>
      </c>
      <c r="F52" s="1189"/>
      <c r="G52" s="1189"/>
      <c r="H52" s="1189"/>
      <c r="I52" s="1189"/>
      <c r="J52" s="1190"/>
      <c r="K52" s="63">
        <v>
2453</v>
      </c>
      <c r="L52" s="64">
        <v>
2510</v>
      </c>
      <c r="M52" s="64">
        <v>
2536</v>
      </c>
      <c r="N52" s="64">
        <v>
2502</v>
      </c>
      <c r="O52" s="65">
        <v>
2516</v>
      </c>
      <c r="P52" s="48"/>
      <c r="Q52" s="48"/>
      <c r="R52" s="48"/>
      <c r="S52" s="48"/>
      <c r="T52" s="48"/>
      <c r="U52" s="48"/>
    </row>
    <row r="53" spans="1:21" ht="30.75" customHeight="1" thickBot="1" x14ac:dyDescent="0.25">
      <c r="A53" s="48"/>
      <c r="B53" s="1193" t="s">
        <v>
21</v>
      </c>
      <c r="C53" s="1194"/>
      <c r="D53" s="67"/>
      <c r="E53" s="1195" t="s">
        <v>
22</v>
      </c>
      <c r="F53" s="1195"/>
      <c r="G53" s="1195"/>
      <c r="H53" s="1195"/>
      <c r="I53" s="1195"/>
      <c r="J53" s="1196"/>
      <c r="K53" s="68">
        <v>
1197</v>
      </c>
      <c r="L53" s="69">
        <v>
1346</v>
      </c>
      <c r="M53" s="69">
        <v>
1382</v>
      </c>
      <c r="N53" s="69">
        <v>
1181</v>
      </c>
      <c r="O53" s="70">
        <v>
1096</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5" t="s">
        <v>
578</v>
      </c>
      <c r="P55" s="48"/>
      <c r="Q55" s="48"/>
      <c r="R55" s="48"/>
      <c r="S55" s="48"/>
      <c r="T55" s="48"/>
      <c r="U55" s="48"/>
    </row>
    <row r="56" spans="1:21" ht="31.5" customHeight="1" thickBot="1" x14ac:dyDescent="0.25">
      <c r="A56" s="48"/>
      <c r="B56" s="76"/>
      <c r="C56" s="77"/>
      <c r="D56" s="77"/>
      <c r="E56" s="78"/>
      <c r="F56" s="78"/>
      <c r="G56" s="78"/>
      <c r="H56" s="78"/>
      <c r="I56" s="78"/>
      <c r="J56" s="79" t="s">
        <v>
2</v>
      </c>
      <c r="K56" s="80" t="s">
        <v>
579</v>
      </c>
      <c r="L56" s="81" t="s">
        <v>
580</v>
      </c>
      <c r="M56" s="81" t="s">
        <v>
581</v>
      </c>
      <c r="N56" s="81" t="s">
        <v>
582</v>
      </c>
      <c r="O56" s="82" t="s">
        <v>
583</v>
      </c>
      <c r="P56" s="48"/>
      <c r="Q56" s="48"/>
      <c r="R56" s="48"/>
      <c r="S56" s="48"/>
      <c r="T56" s="48"/>
      <c r="U56" s="48"/>
    </row>
    <row r="57" spans="1:21" ht="31.5" customHeight="1" x14ac:dyDescent="0.2">
      <c r="B57" s="1197" t="s">
        <v>
25</v>
      </c>
      <c r="C57" s="1198"/>
      <c r="D57" s="1201" t="s">
        <v>
26</v>
      </c>
      <c r="E57" s="1202"/>
      <c r="F57" s="1202"/>
      <c r="G57" s="1202"/>
      <c r="H57" s="1202"/>
      <c r="I57" s="1202"/>
      <c r="J57" s="1203"/>
      <c r="K57" s="83"/>
      <c r="L57" s="84"/>
      <c r="M57" s="84"/>
      <c r="N57" s="84"/>
      <c r="O57" s="85"/>
    </row>
    <row r="58" spans="1:21" ht="31.5" customHeight="1" thickBot="1" x14ac:dyDescent="0.25">
      <c r="B58" s="1199"/>
      <c r="C58" s="1200"/>
      <c r="D58" s="1204" t="s">
        <v>
27</v>
      </c>
      <c r="E58" s="1205"/>
      <c r="F58" s="1205"/>
      <c r="G58" s="1205"/>
      <c r="H58" s="1205"/>
      <c r="I58" s="1205"/>
      <c r="J58" s="1206"/>
      <c r="K58" s="86"/>
      <c r="L58" s="87"/>
      <c r="M58" s="87"/>
      <c r="N58" s="87"/>
      <c r="O58" s="88"/>
    </row>
    <row r="59" spans="1:21" ht="24" customHeight="1" x14ac:dyDescent="0.2">
      <c r="B59" s="89"/>
      <c r="C59" s="89"/>
      <c r="D59" s="90" t="s">
        <v>
28</v>
      </c>
      <c r="E59" s="91"/>
      <c r="F59" s="91"/>
      <c r="G59" s="91"/>
      <c r="H59" s="91"/>
      <c r="I59" s="91"/>
      <c r="J59" s="91"/>
      <c r="K59" s="91"/>
      <c r="L59" s="91"/>
      <c r="M59" s="91"/>
      <c r="N59" s="91"/>
      <c r="O59" s="91"/>
    </row>
    <row r="60" spans="1:21" ht="24" customHeight="1" x14ac:dyDescent="0.2">
      <c r="B60" s="92"/>
      <c r="C60" s="92"/>
      <c r="D60" s="90" t="s">
        <v>
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cM8b9UklaEx2lJktxi8VvV5upULFLUo2JjwSXLePXZrhIq+qn+u+p1nQz6nKDlmfQXUETkaGhh+e1xQkDnbqg==" saltValue="9oIM0tbT4XfgaDXNF580t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
9</v>
      </c>
    </row>
    <row r="40" spans="2:13" ht="27.75" customHeight="1" thickBot="1" x14ac:dyDescent="0.25">
      <c r="B40" s="95" t="s">
        <v>
10</v>
      </c>
      <c r="C40" s="96"/>
      <c r="D40" s="96"/>
      <c r="E40" s="97"/>
      <c r="F40" s="97"/>
      <c r="G40" s="97"/>
      <c r="H40" s="98" t="s">
        <v>
2</v>
      </c>
      <c r="I40" s="99" t="s">
        <v>
562</v>
      </c>
      <c r="J40" s="100" t="s">
        <v>
563</v>
      </c>
      <c r="K40" s="100" t="s">
        <v>
564</v>
      </c>
      <c r="L40" s="100" t="s">
        <v>
565</v>
      </c>
      <c r="M40" s="101" t="s">
        <v>
566</v>
      </c>
    </row>
    <row r="41" spans="2:13" ht="27.75" customHeight="1" x14ac:dyDescent="0.2">
      <c r="B41" s="1207" t="s">
        <v>
30</v>
      </c>
      <c r="C41" s="1208"/>
      <c r="D41" s="102"/>
      <c r="E41" s="1213" t="s">
        <v>
31</v>
      </c>
      <c r="F41" s="1213"/>
      <c r="G41" s="1213"/>
      <c r="H41" s="1214"/>
      <c r="I41" s="351">
        <v>
31987</v>
      </c>
      <c r="J41" s="352">
        <v>
31758</v>
      </c>
      <c r="K41" s="352">
        <v>
30987</v>
      </c>
      <c r="L41" s="352">
        <v>
30840</v>
      </c>
      <c r="M41" s="353">
        <v>
30129</v>
      </c>
    </row>
    <row r="42" spans="2:13" ht="27.75" customHeight="1" x14ac:dyDescent="0.2">
      <c r="B42" s="1209"/>
      <c r="C42" s="1210"/>
      <c r="D42" s="103"/>
      <c r="E42" s="1215" t="s">
        <v>
32</v>
      </c>
      <c r="F42" s="1215"/>
      <c r="G42" s="1215"/>
      <c r="H42" s="1216"/>
      <c r="I42" s="354">
        <v>
211</v>
      </c>
      <c r="J42" s="355">
        <v>
185</v>
      </c>
      <c r="K42" s="355">
        <v>
160</v>
      </c>
      <c r="L42" s="355">
        <v>
134</v>
      </c>
      <c r="M42" s="356">
        <v>
109</v>
      </c>
    </row>
    <row r="43" spans="2:13" ht="27.75" customHeight="1" x14ac:dyDescent="0.2">
      <c r="B43" s="1209"/>
      <c r="C43" s="1210"/>
      <c r="D43" s="103"/>
      <c r="E43" s="1215" t="s">
        <v>
33</v>
      </c>
      <c r="F43" s="1215"/>
      <c r="G43" s="1215"/>
      <c r="H43" s="1216"/>
      <c r="I43" s="354">
        <v>
9777</v>
      </c>
      <c r="J43" s="355">
        <v>
9710</v>
      </c>
      <c r="K43" s="355">
        <v>
9977</v>
      </c>
      <c r="L43" s="355">
        <v>
9330</v>
      </c>
      <c r="M43" s="356">
        <v>
9129</v>
      </c>
    </row>
    <row r="44" spans="2:13" ht="27.75" customHeight="1" x14ac:dyDescent="0.2">
      <c r="B44" s="1209"/>
      <c r="C44" s="1210"/>
      <c r="D44" s="103"/>
      <c r="E44" s="1215" t="s">
        <v>
34</v>
      </c>
      <c r="F44" s="1215"/>
      <c r="G44" s="1215"/>
      <c r="H44" s="1216"/>
      <c r="I44" s="354">
        <v>
1536</v>
      </c>
      <c r="J44" s="355">
        <v>
1438</v>
      </c>
      <c r="K44" s="355">
        <v>
1259</v>
      </c>
      <c r="L44" s="355">
        <v>
1202</v>
      </c>
      <c r="M44" s="356">
        <v>
1120</v>
      </c>
    </row>
    <row r="45" spans="2:13" ht="27.75" customHeight="1" x14ac:dyDescent="0.2">
      <c r="B45" s="1209"/>
      <c r="C45" s="1210"/>
      <c r="D45" s="103"/>
      <c r="E45" s="1215" t="s">
        <v>
35</v>
      </c>
      <c r="F45" s="1215"/>
      <c r="G45" s="1215"/>
      <c r="H45" s="1216"/>
      <c r="I45" s="354">
        <v>
4692</v>
      </c>
      <c r="J45" s="355">
        <v>
4525</v>
      </c>
      <c r="K45" s="355">
        <v>
4534</v>
      </c>
      <c r="L45" s="355">
        <v>
4365</v>
      </c>
      <c r="M45" s="356">
        <v>
4402</v>
      </c>
    </row>
    <row r="46" spans="2:13" ht="27.75" customHeight="1" x14ac:dyDescent="0.2">
      <c r="B46" s="1209"/>
      <c r="C46" s="1210"/>
      <c r="D46" s="104"/>
      <c r="E46" s="1215" t="s">
        <v>
36</v>
      </c>
      <c r="F46" s="1215"/>
      <c r="G46" s="1215"/>
      <c r="H46" s="1216"/>
      <c r="I46" s="354">
        <v>
21</v>
      </c>
      <c r="J46" s="355">
        <v>
11</v>
      </c>
      <c r="K46" s="355">
        <v>
21</v>
      </c>
      <c r="L46" s="355">
        <v>
11</v>
      </c>
      <c r="M46" s="356">
        <v>
9</v>
      </c>
    </row>
    <row r="47" spans="2:13" ht="27.75" customHeight="1" x14ac:dyDescent="0.2">
      <c r="B47" s="1209"/>
      <c r="C47" s="1210"/>
      <c r="D47" s="105"/>
      <c r="E47" s="1217" t="s">
        <v>
37</v>
      </c>
      <c r="F47" s="1218"/>
      <c r="G47" s="1218"/>
      <c r="H47" s="1219"/>
      <c r="I47" s="354" t="s">
        <v>
520</v>
      </c>
      <c r="J47" s="355" t="s">
        <v>
520</v>
      </c>
      <c r="K47" s="355" t="s">
        <v>
520</v>
      </c>
      <c r="L47" s="355" t="s">
        <v>
520</v>
      </c>
      <c r="M47" s="356" t="s">
        <v>
520</v>
      </c>
    </row>
    <row r="48" spans="2:13" ht="27.75" customHeight="1" x14ac:dyDescent="0.2">
      <c r="B48" s="1209"/>
      <c r="C48" s="1210"/>
      <c r="D48" s="103"/>
      <c r="E48" s="1215" t="s">
        <v>
38</v>
      </c>
      <c r="F48" s="1215"/>
      <c r="G48" s="1215"/>
      <c r="H48" s="1216"/>
      <c r="I48" s="354" t="s">
        <v>
520</v>
      </c>
      <c r="J48" s="355" t="s">
        <v>
520</v>
      </c>
      <c r="K48" s="355" t="s">
        <v>
520</v>
      </c>
      <c r="L48" s="355" t="s">
        <v>
520</v>
      </c>
      <c r="M48" s="356" t="s">
        <v>
520</v>
      </c>
    </row>
    <row r="49" spans="2:13" ht="27.75" customHeight="1" x14ac:dyDescent="0.2">
      <c r="B49" s="1211"/>
      <c r="C49" s="1212"/>
      <c r="D49" s="103"/>
      <c r="E49" s="1215" t="s">
        <v>
39</v>
      </c>
      <c r="F49" s="1215"/>
      <c r="G49" s="1215"/>
      <c r="H49" s="1216"/>
      <c r="I49" s="354" t="s">
        <v>
520</v>
      </c>
      <c r="J49" s="355" t="s">
        <v>
520</v>
      </c>
      <c r="K49" s="355" t="s">
        <v>
520</v>
      </c>
      <c r="L49" s="355" t="s">
        <v>
520</v>
      </c>
      <c r="M49" s="356" t="s">
        <v>
520</v>
      </c>
    </row>
    <row r="50" spans="2:13" ht="27.75" customHeight="1" x14ac:dyDescent="0.2">
      <c r="B50" s="1220" t="s">
        <v>
40</v>
      </c>
      <c r="C50" s="1221"/>
      <c r="D50" s="106"/>
      <c r="E50" s="1215" t="s">
        <v>
41</v>
      </c>
      <c r="F50" s="1215"/>
      <c r="G50" s="1215"/>
      <c r="H50" s="1216"/>
      <c r="I50" s="354">
        <v>
5543</v>
      </c>
      <c r="J50" s="355">
        <v>
5385</v>
      </c>
      <c r="K50" s="355">
        <v>
5442</v>
      </c>
      <c r="L50" s="355">
        <v>
5709</v>
      </c>
      <c r="M50" s="356">
        <v>
7338</v>
      </c>
    </row>
    <row r="51" spans="2:13" ht="27.75" customHeight="1" x14ac:dyDescent="0.2">
      <c r="B51" s="1209"/>
      <c r="C51" s="1210"/>
      <c r="D51" s="103"/>
      <c r="E51" s="1215" t="s">
        <v>
42</v>
      </c>
      <c r="F51" s="1215"/>
      <c r="G51" s="1215"/>
      <c r="H51" s="1216"/>
      <c r="I51" s="354">
        <v>
1216</v>
      </c>
      <c r="J51" s="355">
        <v>
1150</v>
      </c>
      <c r="K51" s="355">
        <v>
1082</v>
      </c>
      <c r="L51" s="355">
        <v>
928</v>
      </c>
      <c r="M51" s="356">
        <v>
806</v>
      </c>
    </row>
    <row r="52" spans="2:13" ht="27.75" customHeight="1" x14ac:dyDescent="0.2">
      <c r="B52" s="1211"/>
      <c r="C52" s="1212"/>
      <c r="D52" s="103"/>
      <c r="E52" s="1215" t="s">
        <v>
43</v>
      </c>
      <c r="F52" s="1215"/>
      <c r="G52" s="1215"/>
      <c r="H52" s="1216"/>
      <c r="I52" s="354">
        <v>
30388</v>
      </c>
      <c r="J52" s="355">
        <v>
30179</v>
      </c>
      <c r="K52" s="355">
        <v>
29604</v>
      </c>
      <c r="L52" s="355">
        <v>
29449</v>
      </c>
      <c r="M52" s="356">
        <v>
28656</v>
      </c>
    </row>
    <row r="53" spans="2:13" ht="27.75" customHeight="1" thickBot="1" x14ac:dyDescent="0.25">
      <c r="B53" s="1222" t="s">
        <v>
44</v>
      </c>
      <c r="C53" s="1223"/>
      <c r="D53" s="107"/>
      <c r="E53" s="1224" t="s">
        <v>
45</v>
      </c>
      <c r="F53" s="1224"/>
      <c r="G53" s="1224"/>
      <c r="H53" s="1225"/>
      <c r="I53" s="357">
        <v>
11076</v>
      </c>
      <c r="J53" s="358">
        <v>
10913</v>
      </c>
      <c r="K53" s="358">
        <v>
10810</v>
      </c>
      <c r="L53" s="358">
        <v>
9796</v>
      </c>
      <c r="M53" s="359">
        <v>
8097</v>
      </c>
    </row>
    <row r="54" spans="2:13" ht="27.75" customHeight="1" x14ac:dyDescent="0.2">
      <c r="B54" s="108" t="s">
        <v>
46</v>
      </c>
      <c r="C54" s="109"/>
      <c r="D54" s="109"/>
      <c r="E54" s="110"/>
      <c r="F54" s="110"/>
      <c r="G54" s="110"/>
      <c r="H54" s="110"/>
      <c r="I54" s="111"/>
      <c r="J54" s="111"/>
      <c r="K54" s="111"/>
      <c r="L54" s="111"/>
      <c r="M54" s="111"/>
    </row>
    <row r="55" spans="2:13" ht="13.2" x14ac:dyDescent="0.2"/>
  </sheetData>
  <sheetProtection algorithmName="SHA-512" hashValue="0Aw2/jUwirOBxIbKtVLua+TUkR+juGwnPqFNvAtD6APlZ+eewxq6QuywAaRgjMna696t782Ku/BZKPdZmLdyQQ==" saltValue="XvCnpP17q55HSF0vdNmk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
47</v>
      </c>
    </row>
    <row r="54" spans="2:8" ht="29.25" customHeight="1" thickBot="1" x14ac:dyDescent="0.3">
      <c r="B54" s="113" t="s">
        <v>
1</v>
      </c>
      <c r="C54" s="114"/>
      <c r="D54" s="114"/>
      <c r="E54" s="115" t="s">
        <v>
2</v>
      </c>
      <c r="F54" s="116" t="s">
        <v>
564</v>
      </c>
      <c r="G54" s="116" t="s">
        <v>
565</v>
      </c>
      <c r="H54" s="117" t="s">
        <v>
566</v>
      </c>
    </row>
    <row r="55" spans="2:8" ht="52.5" customHeight="1" x14ac:dyDescent="0.2">
      <c r="B55" s="118"/>
      <c r="C55" s="1234" t="s">
        <v>
48</v>
      </c>
      <c r="D55" s="1234"/>
      <c r="E55" s="1235"/>
      <c r="F55" s="119">
        <v>
2552</v>
      </c>
      <c r="G55" s="119">
        <v>
2753</v>
      </c>
      <c r="H55" s="120">
        <v>
3933</v>
      </c>
    </row>
    <row r="56" spans="2:8" ht="52.5" customHeight="1" x14ac:dyDescent="0.2">
      <c r="B56" s="121"/>
      <c r="C56" s="1236" t="s">
        <v>
49</v>
      </c>
      <c r="D56" s="1236"/>
      <c r="E56" s="1237"/>
      <c r="F56" s="122">
        <v>
691</v>
      </c>
      <c r="G56" s="122">
        <v>
691</v>
      </c>
      <c r="H56" s="123">
        <v>
1044</v>
      </c>
    </row>
    <row r="57" spans="2:8" ht="53.25" customHeight="1" x14ac:dyDescent="0.2">
      <c r="B57" s="121"/>
      <c r="C57" s="1238" t="s">
        <v>
50</v>
      </c>
      <c r="D57" s="1238"/>
      <c r="E57" s="1239"/>
      <c r="F57" s="124">
        <v>
1722</v>
      </c>
      <c r="G57" s="124">
        <v>
1745</v>
      </c>
      <c r="H57" s="125">
        <v>
1746</v>
      </c>
    </row>
    <row r="58" spans="2:8" ht="45.75" customHeight="1" x14ac:dyDescent="0.2">
      <c r="B58" s="126"/>
      <c r="C58" s="1226" t="s">
        <v>
604</v>
      </c>
      <c r="D58" s="1227"/>
      <c r="E58" s="1228"/>
      <c r="F58" s="127">
        <v>
1120</v>
      </c>
      <c r="G58" s="127">
        <v>
1120</v>
      </c>
      <c r="H58" s="128">
        <v>
1121</v>
      </c>
    </row>
    <row r="59" spans="2:8" ht="45.75" customHeight="1" x14ac:dyDescent="0.2">
      <c r="B59" s="126"/>
      <c r="C59" s="1226" t="s">
        <v>
605</v>
      </c>
      <c r="D59" s="1227"/>
      <c r="E59" s="1228"/>
      <c r="F59" s="127">
        <v>
389</v>
      </c>
      <c r="G59" s="127">
        <v>
389</v>
      </c>
      <c r="H59" s="128">
        <v>
389</v>
      </c>
    </row>
    <row r="60" spans="2:8" ht="45.75" customHeight="1" x14ac:dyDescent="0.2">
      <c r="B60" s="126"/>
      <c r="C60" s="1226" t="s">
        <v>
606</v>
      </c>
      <c r="D60" s="1227"/>
      <c r="E60" s="1228"/>
      <c r="F60" s="127">
        <v>
110</v>
      </c>
      <c r="G60" s="127">
        <v>
110</v>
      </c>
      <c r="H60" s="128">
        <v>
110</v>
      </c>
    </row>
    <row r="61" spans="2:8" ht="45.75" customHeight="1" x14ac:dyDescent="0.2">
      <c r="B61" s="126"/>
      <c r="C61" s="1226" t="s">
        <v>
607</v>
      </c>
      <c r="D61" s="1227"/>
      <c r="E61" s="1228"/>
      <c r="F61" s="127">
        <v>
66</v>
      </c>
      <c r="G61" s="127">
        <v>
66</v>
      </c>
      <c r="H61" s="128">
        <v>
66</v>
      </c>
    </row>
    <row r="62" spans="2:8" ht="45.75" customHeight="1" thickBot="1" x14ac:dyDescent="0.25">
      <c r="B62" s="129"/>
      <c r="C62" s="1229" t="s">
        <v>
608</v>
      </c>
      <c r="D62" s="1230"/>
      <c r="E62" s="1231"/>
      <c r="F62" s="130">
        <v>
30</v>
      </c>
      <c r="G62" s="130">
        <v>
30</v>
      </c>
      <c r="H62" s="131">
        <v>
30</v>
      </c>
    </row>
    <row r="63" spans="2:8" ht="52.5" customHeight="1" thickBot="1" x14ac:dyDescent="0.25">
      <c r="B63" s="132"/>
      <c r="C63" s="1232" t="s">
        <v>
51</v>
      </c>
      <c r="D63" s="1232"/>
      <c r="E63" s="1233"/>
      <c r="F63" s="133">
        <v>
4965</v>
      </c>
      <c r="G63" s="133">
        <v>
5189</v>
      </c>
      <c r="H63" s="134">
        <v>
6723</v>
      </c>
    </row>
    <row r="64" spans="2:8" ht="13.2" x14ac:dyDescent="0.2"/>
  </sheetData>
  <sheetProtection algorithmName="SHA-512" hashValue="Xx7+q+l+Y0DTNwsd8KfCPd0xsOKgCo/tsFOmDeWkVWd+BaRYr+9/BxGI89WczMO3UdSa6n+GowS2C6bB5n4s1w==" saltValue="fXV3iawWXjpAjR6+lqCP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
52</v>
      </c>
      <c r="E2" s="146"/>
      <c r="F2" s="147" t="s">
        <v>
559</v>
      </c>
      <c r="G2" s="148"/>
      <c r="H2" s="149"/>
    </row>
    <row r="3" spans="1:8" x14ac:dyDescent="0.2">
      <c r="A3" s="145" t="s">
        <v>
552</v>
      </c>
      <c r="B3" s="150"/>
      <c r="C3" s="151"/>
      <c r="D3" s="152">
        <v>
36336</v>
      </c>
      <c r="E3" s="153"/>
      <c r="F3" s="154">
        <v>
62698</v>
      </c>
      <c r="G3" s="155"/>
      <c r="H3" s="156"/>
    </row>
    <row r="4" spans="1:8" x14ac:dyDescent="0.2">
      <c r="A4" s="157"/>
      <c r="B4" s="158"/>
      <c r="C4" s="159"/>
      <c r="D4" s="160">
        <v>
22074</v>
      </c>
      <c r="E4" s="161"/>
      <c r="F4" s="162">
        <v>
31973</v>
      </c>
      <c r="G4" s="163"/>
      <c r="H4" s="164"/>
    </row>
    <row r="5" spans="1:8" x14ac:dyDescent="0.2">
      <c r="A5" s="145" t="s">
        <v>
554</v>
      </c>
      <c r="B5" s="150"/>
      <c r="C5" s="151"/>
      <c r="D5" s="152">
        <v>
47594</v>
      </c>
      <c r="E5" s="153"/>
      <c r="F5" s="154">
        <v>
79245</v>
      </c>
      <c r="G5" s="155"/>
      <c r="H5" s="156"/>
    </row>
    <row r="6" spans="1:8" x14ac:dyDescent="0.2">
      <c r="A6" s="157"/>
      <c r="B6" s="158"/>
      <c r="C6" s="159"/>
      <c r="D6" s="160">
        <v>
24981</v>
      </c>
      <c r="E6" s="161"/>
      <c r="F6" s="162">
        <v>
40378</v>
      </c>
      <c r="G6" s="163"/>
      <c r="H6" s="164"/>
    </row>
    <row r="7" spans="1:8" x14ac:dyDescent="0.2">
      <c r="A7" s="145" t="s">
        <v>
555</v>
      </c>
      <c r="B7" s="150"/>
      <c r="C7" s="151"/>
      <c r="D7" s="152">
        <v>
30554</v>
      </c>
      <c r="E7" s="153"/>
      <c r="F7" s="154">
        <v>
71604</v>
      </c>
      <c r="G7" s="155"/>
      <c r="H7" s="156"/>
    </row>
    <row r="8" spans="1:8" x14ac:dyDescent="0.2">
      <c r="A8" s="157"/>
      <c r="B8" s="158"/>
      <c r="C8" s="159"/>
      <c r="D8" s="160">
        <v>
21345</v>
      </c>
      <c r="E8" s="161"/>
      <c r="F8" s="162">
        <v>
45121</v>
      </c>
      <c r="G8" s="163"/>
      <c r="H8" s="164"/>
    </row>
    <row r="9" spans="1:8" x14ac:dyDescent="0.2">
      <c r="A9" s="145" t="s">
        <v>
556</v>
      </c>
      <c r="B9" s="150"/>
      <c r="C9" s="151"/>
      <c r="D9" s="152">
        <v>
46670</v>
      </c>
      <c r="E9" s="153"/>
      <c r="F9" s="154">
        <v>
67009</v>
      </c>
      <c r="G9" s="155"/>
      <c r="H9" s="156"/>
    </row>
    <row r="10" spans="1:8" x14ac:dyDescent="0.2">
      <c r="A10" s="157"/>
      <c r="B10" s="158"/>
      <c r="C10" s="159"/>
      <c r="D10" s="160">
        <v>
34242</v>
      </c>
      <c r="E10" s="161"/>
      <c r="F10" s="162">
        <v>
43028</v>
      </c>
      <c r="G10" s="163"/>
      <c r="H10" s="164"/>
    </row>
    <row r="11" spans="1:8" x14ac:dyDescent="0.2">
      <c r="A11" s="145" t="s">
        <v>
557</v>
      </c>
      <c r="B11" s="150"/>
      <c r="C11" s="151"/>
      <c r="D11" s="152">
        <v>
32695</v>
      </c>
      <c r="E11" s="153"/>
      <c r="F11" s="154">
        <v>
54225</v>
      </c>
      <c r="G11" s="155"/>
      <c r="H11" s="156"/>
    </row>
    <row r="12" spans="1:8" x14ac:dyDescent="0.2">
      <c r="A12" s="157"/>
      <c r="B12" s="158"/>
      <c r="C12" s="165"/>
      <c r="D12" s="160">
        <v>
19598</v>
      </c>
      <c r="E12" s="161"/>
      <c r="F12" s="162">
        <v>
27337</v>
      </c>
      <c r="G12" s="163"/>
      <c r="H12" s="164"/>
    </row>
    <row r="13" spans="1:8" x14ac:dyDescent="0.2">
      <c r="A13" s="145"/>
      <c r="B13" s="150"/>
      <c r="C13" s="166"/>
      <c r="D13" s="167">
        <v>
38770</v>
      </c>
      <c r="E13" s="168"/>
      <c r="F13" s="169">
        <v>
66956</v>
      </c>
      <c r="G13" s="170"/>
      <c r="H13" s="156"/>
    </row>
    <row r="14" spans="1:8" x14ac:dyDescent="0.2">
      <c r="A14" s="157"/>
      <c r="B14" s="158"/>
      <c r="C14" s="159"/>
      <c r="D14" s="160">
        <v>
24448</v>
      </c>
      <c r="E14" s="161"/>
      <c r="F14" s="162">
        <v>
37567</v>
      </c>
      <c r="G14" s="163"/>
      <c r="H14" s="164"/>
    </row>
    <row r="17" spans="1:11" x14ac:dyDescent="0.2">
      <c r="A17" s="141" t="s">
        <v>
53</v>
      </c>
    </row>
    <row r="18" spans="1:11" x14ac:dyDescent="0.2">
      <c r="A18" s="171"/>
      <c r="B18" s="171" t="str">
        <f>
実質収支比率等に係る経年分析!F$46</f>
        <v>
H29</v>
      </c>
      <c r="C18" s="171" t="str">
        <f>
実質収支比率等に係る経年分析!G$46</f>
        <v>
H30</v>
      </c>
      <c r="D18" s="171" t="str">
        <f>
実質収支比率等に係る経年分析!H$46</f>
        <v>
R01</v>
      </c>
      <c r="E18" s="171" t="str">
        <f>
実質収支比率等に係る経年分析!I$46</f>
        <v>
R02</v>
      </c>
      <c r="F18" s="171" t="str">
        <f>
実質収支比率等に係る経年分析!J$46</f>
        <v>
R03</v>
      </c>
    </row>
    <row r="19" spans="1:11" x14ac:dyDescent="0.2">
      <c r="A19" s="171" t="s">
        <v>
54</v>
      </c>
      <c r="B19" s="171">
        <f>
ROUND(VALUE(SUBSTITUTE(実質収支比率等に係る経年分析!F$48,"▲","-")),2)</f>
        <v>
5.24</v>
      </c>
      <c r="C19" s="171">
        <f>
ROUND(VALUE(SUBSTITUTE(実質収支比率等に係る経年分析!G$48,"▲","-")),2)</f>
        <v>
4.12</v>
      </c>
      <c r="D19" s="171">
        <f>
ROUND(VALUE(SUBSTITUTE(実質収支比率等に係る経年分析!H$48,"▲","-")),2)</f>
        <v>
4.8499999999999996</v>
      </c>
      <c r="E19" s="171">
        <f>
ROUND(VALUE(SUBSTITUTE(実質収支比率等に係る経年分析!I$48,"▲","-")),2)</f>
        <v>
4.58</v>
      </c>
      <c r="F19" s="171">
        <f>
ROUND(VALUE(SUBSTITUTE(実質収支比率等に係る経年分析!J$48,"▲","-")),2)</f>
        <v>
6.19</v>
      </c>
    </row>
    <row r="20" spans="1:11" x14ac:dyDescent="0.2">
      <c r="A20" s="171" t="s">
        <v>
55</v>
      </c>
      <c r="B20" s="171">
        <f>
ROUND(VALUE(SUBSTITUTE(実質収支比率等に係る経年分析!F$47,"▲","-")),2)</f>
        <v>
17.079999999999998</v>
      </c>
      <c r="C20" s="171">
        <f>
ROUND(VALUE(SUBSTITUTE(実質収支比率等に係る経年分析!G$47,"▲","-")),2)</f>
        <v>
16.87</v>
      </c>
      <c r="D20" s="171">
        <f>
ROUND(VALUE(SUBSTITUTE(実質収支比率等に係る経年分析!H$47,"▲","-")),2)</f>
        <v>
16.850000000000001</v>
      </c>
      <c r="E20" s="171">
        <f>
ROUND(VALUE(SUBSTITUTE(実質収支比率等に係る経年分析!I$47,"▲","-")),2)</f>
        <v>
17.7</v>
      </c>
      <c r="F20" s="171">
        <f>
ROUND(VALUE(SUBSTITUTE(実質収支比率等に係る経年分析!J$47,"▲","-")),2)</f>
        <v>
24.36</v>
      </c>
    </row>
    <row r="21" spans="1:11" x14ac:dyDescent="0.2">
      <c r="A21" s="171" t="s">
        <v>
56</v>
      </c>
      <c r="B21" s="171">
        <f>
IF(ISNUMBER(VALUE(SUBSTITUTE(実質収支比率等に係る経年分析!F$49,"▲","-"))),ROUND(VALUE(SUBSTITUTE(実質収支比率等に係る経年分析!F$49,"▲","-")),2),NA())</f>
        <v>
-0.82</v>
      </c>
      <c r="C21" s="171">
        <f>
IF(ISNUMBER(VALUE(SUBSTITUTE(実質収支比率等に係る経年分析!G$49,"▲","-"))),ROUND(VALUE(SUBSTITUTE(実質収支比率等に係る経年分析!G$49,"▲","-")),2),NA())</f>
        <v>
-1.06</v>
      </c>
      <c r="D21" s="171">
        <f>
IF(ISNUMBER(VALUE(SUBSTITUTE(実質収支比率等に係る経年分析!H$49,"▲","-"))),ROUND(VALUE(SUBSTITUTE(実質収支比率等に係る経年分析!H$49,"▲","-")),2),NA())</f>
        <v>
0.75</v>
      </c>
      <c r="E21" s="171">
        <f>
IF(ISNUMBER(VALUE(SUBSTITUTE(実質収支比率等に係る経年分析!I$49,"▲","-"))),ROUND(VALUE(SUBSTITUTE(実質収支比率等に係る経年分析!I$49,"▲","-")),2),NA())</f>
        <v>
1.1399999999999999</v>
      </c>
      <c r="F21" s="171">
        <f>
IF(ISNUMBER(VALUE(SUBSTITUTE(実質収支比率等に係る経年分析!J$49,"▲","-"))),ROUND(VALUE(SUBSTITUTE(実質収支比率等に係る経年分析!J$49,"▲","-")),2),NA())</f>
        <v>
9.65</v>
      </c>
    </row>
    <row r="24" spans="1:11" x14ac:dyDescent="0.2">
      <c r="A24" s="141" t="s">
        <v>
57</v>
      </c>
    </row>
    <row r="25" spans="1:11" x14ac:dyDescent="0.2">
      <c r="A25" s="172"/>
      <c r="B25" s="172" t="str">
        <f>
連結実質赤字比率に係る赤字・黒字の構成分析!F$33</f>
        <v>
H29</v>
      </c>
      <c r="C25" s="172"/>
      <c r="D25" s="172" t="str">
        <f>
連結実質赤字比率に係る赤字・黒字の構成分析!G$33</f>
        <v>
H30</v>
      </c>
      <c r="E25" s="172"/>
      <c r="F25" s="172" t="str">
        <f>
連結実質赤字比率に係る赤字・黒字の構成分析!H$33</f>
        <v>
R01</v>
      </c>
      <c r="G25" s="172"/>
      <c r="H25" s="172" t="str">
        <f>
連結実質赤字比率に係る赤字・黒字の構成分析!I$33</f>
        <v>
R02</v>
      </c>
      <c r="I25" s="172"/>
      <c r="J25" s="172" t="str">
        <f>
連結実質赤字比率に係る赤字・黒字の構成分析!J$33</f>
        <v>
R03</v>
      </c>
      <c r="K25" s="172"/>
    </row>
    <row r="26" spans="1:11" x14ac:dyDescent="0.2">
      <c r="A26" s="172"/>
      <c r="B26" s="172" t="s">
        <v>
58</v>
      </c>
      <c r="C26" s="172" t="s">
        <v>
59</v>
      </c>
      <c r="D26" s="172" t="s">
        <v>
58</v>
      </c>
      <c r="E26" s="172" t="s">
        <v>
59</v>
      </c>
      <c r="F26" s="172" t="s">
        <v>
58</v>
      </c>
      <c r="G26" s="172" t="s">
        <v>
59</v>
      </c>
      <c r="H26" s="172" t="s">
        <v>
58</v>
      </c>
      <c r="I26" s="172" t="s">
        <v>
59</v>
      </c>
      <c r="J26" s="172" t="s">
        <v>
58</v>
      </c>
      <c r="K26" s="172" t="s">
        <v>
59</v>
      </c>
    </row>
    <row r="27" spans="1:11" x14ac:dyDescent="0.2">
      <c r="A27" s="172" t="str">
        <f>
IF(連結実質赤字比率に係る赤字・黒字の構成分析!C$43="",NA(),連結実質赤字比率に係る赤字・黒字の構成分析!C$43)</f>
        <v>
その他会計（黒字）</v>
      </c>
      <c r="B27" s="172" t="e">
        <f>
IF(ROUND(VALUE(SUBSTITUTE(連結実質赤字比率に係る赤字・黒字の構成分析!F$43,"▲", "-")), 2) &lt; 0, ABS(ROUND(VALUE(SUBSTITUTE(連結実質赤字比率に係る赤字・黒字の構成分析!F$43,"▲", "-")), 2)), NA())</f>
        <v>
#N/A</v>
      </c>
      <c r="C27" s="172">
        <f>
IF(ROUND(VALUE(SUBSTITUTE(連結実質赤字比率に係る赤字・黒字の構成分析!F$43,"▲", "-")), 2) &gt;= 0, ABS(ROUND(VALUE(SUBSTITUTE(連結実質赤字比率に係る赤字・黒字の構成分析!F$43,"▲", "-")), 2)), NA())</f>
        <v>
0.24</v>
      </c>
      <c r="D27" s="172" t="e">
        <f>
IF(ROUND(VALUE(SUBSTITUTE(連結実質赤字比率に係る赤字・黒字の構成分析!G$43,"▲", "-")), 2) &lt; 0, ABS(ROUND(VALUE(SUBSTITUTE(連結実質赤字比率に係る赤字・黒字の構成分析!G$43,"▲", "-")), 2)), NA())</f>
        <v>
#N/A</v>
      </c>
      <c r="E27" s="172">
        <f>
IF(ROUND(VALUE(SUBSTITUTE(連結実質赤字比率に係る赤字・黒字の構成分析!G$43,"▲", "-")), 2) &gt;= 0, ABS(ROUND(VALUE(SUBSTITUTE(連結実質赤字比率に係る赤字・黒字の構成分析!G$43,"▲", "-")), 2)), NA())</f>
        <v>
0.25</v>
      </c>
      <c r="F27" s="172" t="e">
        <f>
IF(ROUND(VALUE(SUBSTITUTE(連結実質赤字比率に係る赤字・黒字の構成分析!H$43,"▲", "-")), 2) &lt; 0, ABS(ROUND(VALUE(SUBSTITUTE(連結実質赤字比率に係る赤字・黒字の構成分析!H$43,"▲", "-")), 2)), NA())</f>
        <v>
#N/A</v>
      </c>
      <c r="G27" s="172">
        <f>
IF(ROUND(VALUE(SUBSTITUTE(連結実質赤字比率に係る赤字・黒字の構成分析!H$43,"▲", "-")), 2) &gt;= 0, ABS(ROUND(VALUE(SUBSTITUTE(連結実質赤字比率に係る赤字・黒字の構成分析!H$43,"▲", "-")), 2)), NA())</f>
        <v>
0.76</v>
      </c>
      <c r="H27" s="172" t="e">
        <f>
IF(ROUND(VALUE(SUBSTITUTE(連結実質赤字比率に係る赤字・黒字の構成分析!I$43,"▲", "-")), 2) &lt; 0, ABS(ROUND(VALUE(SUBSTITUTE(連結実質赤字比率に係る赤字・黒字の構成分析!I$43,"▲", "-")), 2)), NA())</f>
        <v>
#VALUE!</v>
      </c>
      <c r="I27" s="172" t="e">
        <f>
IF(ROUND(VALUE(SUBSTITUTE(連結実質赤字比率に係る赤字・黒字の構成分析!I$43,"▲", "-")), 2) &gt;= 0, ABS(ROUND(VALUE(SUBSTITUTE(連結実質赤字比率に係る赤字・黒字の構成分析!I$43,"▲", "-")), 2)), NA())</f>
        <v>
#VALUE!</v>
      </c>
      <c r="J27" s="172" t="e">
        <f>
IF(ROUND(VALUE(SUBSTITUTE(連結実質赤字比率に係る赤字・黒字の構成分析!J$43,"▲", "-")), 2) &lt; 0, ABS(ROUND(VALUE(SUBSTITUTE(連結実質赤字比率に係る赤字・黒字の構成分析!J$43,"▲", "-")), 2)), NA())</f>
        <v>
#VALUE!</v>
      </c>
      <c r="K27" s="172" t="e">
        <f>
IF(ROUND(VALUE(SUBSTITUTE(連結実質赤字比率に係る赤字・黒字の構成分析!J$43,"▲", "-")), 2) &gt;= 0, ABS(ROUND(VALUE(SUBSTITUTE(連結実質赤字比率に係る赤字・黒字の構成分析!J$43,"▲", "-")), 2)), NA())</f>
        <v>
#VALUE!</v>
      </c>
    </row>
    <row r="28" spans="1:11" x14ac:dyDescent="0.2">
      <c r="A28" s="172" t="str">
        <f>
IF(連結実質赤字比率に係る赤字・黒字の構成分析!C$42="",NA(),連結実質赤字比率に係る赤字・黒字の構成分析!C$42)</f>
        <v>
その他会計（赤字）</v>
      </c>
      <c r="B28" s="172" t="e">
        <f>
IF(ROUND(VALUE(SUBSTITUTE(連結実質赤字比率に係る赤字・黒字の構成分析!F$42,"▲", "-")), 2) &lt; 0, ABS(ROUND(VALUE(SUBSTITUTE(連結実質赤字比率に係る赤字・黒字の構成分析!F$42,"▲", "-")), 2)), NA())</f>
        <v>
#VALUE!</v>
      </c>
      <c r="C28" s="172" t="e">
        <f>
IF(ROUND(VALUE(SUBSTITUTE(連結実質赤字比率に係る赤字・黒字の構成分析!F$42,"▲", "-")), 2) &gt;= 0, ABS(ROUND(VALUE(SUBSTITUTE(連結実質赤字比率に係る赤字・黒字の構成分析!F$42,"▲", "-")), 2)), NA())</f>
        <v>
#VALUE!</v>
      </c>
      <c r="D28" s="172" t="e">
        <f>
IF(ROUND(VALUE(SUBSTITUTE(連結実質赤字比率に係る赤字・黒字の構成分析!G$42,"▲", "-")), 2) &lt; 0, ABS(ROUND(VALUE(SUBSTITUTE(連結実質赤字比率に係る赤字・黒字の構成分析!G$42,"▲", "-")), 2)), NA())</f>
        <v>
#VALUE!</v>
      </c>
      <c r="E28" s="172" t="e">
        <f>
IF(ROUND(VALUE(SUBSTITUTE(連結実質赤字比率に係る赤字・黒字の構成分析!G$42,"▲", "-")), 2) &gt;= 0, ABS(ROUND(VALUE(SUBSTITUTE(連結実質赤字比率に係る赤字・黒字の構成分析!G$42,"▲", "-")), 2)), NA())</f>
        <v>
#VALUE!</v>
      </c>
      <c r="F28" s="172" t="e">
        <f>
IF(ROUND(VALUE(SUBSTITUTE(連結実質赤字比率に係る赤字・黒字の構成分析!H$42,"▲", "-")), 2) &lt; 0, ABS(ROUND(VALUE(SUBSTITUTE(連結実質赤字比率に係る赤字・黒字の構成分析!H$42,"▲", "-")), 2)), NA())</f>
        <v>
#VALUE!</v>
      </c>
      <c r="G28" s="172" t="e">
        <f>
IF(ROUND(VALUE(SUBSTITUTE(連結実質赤字比率に係る赤字・黒字の構成分析!H$42,"▲", "-")), 2) &gt;= 0, ABS(ROUND(VALUE(SUBSTITUTE(連結実質赤字比率に係る赤字・黒字の構成分析!H$42,"▲", "-")), 2)), NA())</f>
        <v>
#VALUE!</v>
      </c>
      <c r="H28" s="172" t="e">
        <f>
IF(ROUND(VALUE(SUBSTITUTE(連結実質赤字比率に係る赤字・黒字の構成分析!I$42,"▲", "-")), 2) &lt; 0, ABS(ROUND(VALUE(SUBSTITUTE(連結実質赤字比率に係る赤字・黒字の構成分析!I$42,"▲", "-")), 2)), NA())</f>
        <v>
#VALUE!</v>
      </c>
      <c r="I28" s="172" t="e">
        <f>
IF(ROUND(VALUE(SUBSTITUTE(連結実質赤字比率に係る赤字・黒字の構成分析!I$42,"▲", "-")), 2) &gt;= 0, ABS(ROUND(VALUE(SUBSTITUTE(連結実質赤字比率に係る赤字・黒字の構成分析!I$42,"▲", "-")), 2)), NA())</f>
        <v>
#VALUE!</v>
      </c>
      <c r="J28" s="172" t="e">
        <f>
IF(ROUND(VALUE(SUBSTITUTE(連結実質赤字比率に係る赤字・黒字の構成分析!J$42,"▲", "-")), 2) &lt; 0, ABS(ROUND(VALUE(SUBSTITUTE(連結実質赤字比率に係る赤字・黒字の構成分析!J$42,"▲", "-")), 2)), NA())</f>
        <v>
#VALUE!</v>
      </c>
      <c r="K28" s="172" t="e">
        <f>
IF(ROUND(VALUE(SUBSTITUTE(連結実質赤字比率に係る赤字・黒字の構成分析!J$42,"▲", "-")), 2) &gt;= 0, ABS(ROUND(VALUE(SUBSTITUTE(連結実質赤字比率に係る赤字・黒字の構成分析!J$42,"▲", "-")), 2)), NA())</f>
        <v>
#VALUE!</v>
      </c>
    </row>
    <row r="29" spans="1:11" x14ac:dyDescent="0.2">
      <c r="A29" s="172" t="e">
        <f>
IF(連結実質赤字比率に係る赤字・黒字の構成分析!C$41="",NA(),連結実質赤字比率に係る赤字・黒字の構成分析!C$41)</f>
        <v>
#N/A</v>
      </c>
      <c r="B29" s="172" t="e">
        <f>
IF(ROUND(VALUE(SUBSTITUTE(連結実質赤字比率に係る赤字・黒字の構成分析!F$41,"▲", "-")), 2) &lt; 0, ABS(ROUND(VALUE(SUBSTITUTE(連結実質赤字比率に係る赤字・黒字の構成分析!F$41,"▲", "-")), 2)), NA())</f>
        <v>
#VALUE!</v>
      </c>
      <c r="C29" s="172" t="e">
        <f>
IF(ROUND(VALUE(SUBSTITUTE(連結実質赤字比率に係る赤字・黒字の構成分析!F$41,"▲", "-")), 2) &gt;= 0, ABS(ROUND(VALUE(SUBSTITUTE(連結実質赤字比率に係る赤字・黒字の構成分析!F$41,"▲", "-")), 2)), NA())</f>
        <v>
#VALUE!</v>
      </c>
      <c r="D29" s="172" t="e">
        <f>
IF(ROUND(VALUE(SUBSTITUTE(連結実質赤字比率に係る赤字・黒字の構成分析!G$41,"▲", "-")), 2) &lt; 0, ABS(ROUND(VALUE(SUBSTITUTE(連結実質赤字比率に係る赤字・黒字の構成分析!G$41,"▲", "-")), 2)), NA())</f>
        <v>
#VALUE!</v>
      </c>
      <c r="E29" s="172" t="e">
        <f>
IF(ROUND(VALUE(SUBSTITUTE(連結実質赤字比率に係る赤字・黒字の構成分析!G$41,"▲", "-")), 2) &gt;= 0, ABS(ROUND(VALUE(SUBSTITUTE(連結実質赤字比率に係る赤字・黒字の構成分析!G$41,"▲", "-")), 2)), NA())</f>
        <v>
#VALUE!</v>
      </c>
      <c r="F29" s="172" t="e">
        <f>
IF(ROUND(VALUE(SUBSTITUTE(連結実質赤字比率に係る赤字・黒字の構成分析!H$41,"▲", "-")), 2) &lt; 0, ABS(ROUND(VALUE(SUBSTITUTE(連結実質赤字比率に係る赤字・黒字の構成分析!H$41,"▲", "-")), 2)), NA())</f>
        <v>
#VALUE!</v>
      </c>
      <c r="G29" s="172" t="e">
        <f>
IF(ROUND(VALUE(SUBSTITUTE(連結実質赤字比率に係る赤字・黒字の構成分析!H$41,"▲", "-")), 2) &gt;= 0, ABS(ROUND(VALUE(SUBSTITUTE(連結実質赤字比率に係る赤字・黒字の構成分析!H$41,"▲", "-")), 2)), NA())</f>
        <v>
#VALUE!</v>
      </c>
      <c r="H29" s="172" t="e">
        <f>
IF(ROUND(VALUE(SUBSTITUTE(連結実質赤字比率に係る赤字・黒字の構成分析!I$41,"▲", "-")), 2) &lt; 0, ABS(ROUND(VALUE(SUBSTITUTE(連結実質赤字比率に係る赤字・黒字の構成分析!I$41,"▲", "-")), 2)), NA())</f>
        <v>
#VALUE!</v>
      </c>
      <c r="I29" s="172" t="e">
        <f>
IF(ROUND(VALUE(SUBSTITUTE(連結実質赤字比率に係る赤字・黒字の構成分析!I$41,"▲", "-")), 2) &gt;= 0, ABS(ROUND(VALUE(SUBSTITUTE(連結実質赤字比率に係る赤字・黒字の構成分析!I$41,"▲", "-")), 2)), NA())</f>
        <v>
#VALUE!</v>
      </c>
      <c r="J29" s="172" t="e">
        <f>
IF(ROUND(VALUE(SUBSTITUTE(連結実質赤字比率に係る赤字・黒字の構成分析!J$41,"▲", "-")), 2) &lt; 0, ABS(ROUND(VALUE(SUBSTITUTE(連結実質赤字比率に係る赤字・黒字の構成分析!J$41,"▲", "-")), 2)), NA())</f>
        <v>
#VALUE!</v>
      </c>
      <c r="K29" s="172" t="e">
        <f>
IF(ROUND(VALUE(SUBSTITUTE(連結実質赤字比率に係る赤字・黒字の構成分析!J$41,"▲", "-")), 2) &gt;= 0, ABS(ROUND(VALUE(SUBSTITUTE(連結実質赤字比率に係る赤字・黒字の構成分析!J$41,"▲", "-")), 2)), NA())</f>
        <v>
#VALUE!</v>
      </c>
    </row>
    <row r="30" spans="1:11" x14ac:dyDescent="0.2">
      <c r="A30" s="172" t="str">
        <f>
IF(連結実質赤字比率に係る赤字・黒字の構成分析!C$40="",NA(),連結実質赤字比率に係る赤字・黒字の構成分析!C$40)</f>
        <v>
後期高齢者医療特別会計</v>
      </c>
      <c r="B30" s="172" t="e">
        <f>
IF(ROUND(VALUE(SUBSTITUTE(連結実質赤字比率に係る赤字・黒字の構成分析!F$40,"▲", "-")), 2) &lt; 0, ABS(ROUND(VALUE(SUBSTITUTE(連結実質赤字比率に係る赤字・黒字の構成分析!F$40,"▲", "-")), 2)), NA())</f>
        <v>
#N/A</v>
      </c>
      <c r="C30" s="172">
        <f>
IF(ROUND(VALUE(SUBSTITUTE(連結実質赤字比率に係る赤字・黒字の構成分析!F$40,"▲", "-")), 2) &gt;= 0, ABS(ROUND(VALUE(SUBSTITUTE(連結実質赤字比率に係る赤字・黒字の構成分析!F$40,"▲", "-")), 2)), NA())</f>
        <v>
7.0000000000000007E-2</v>
      </c>
      <c r="D30" s="172" t="e">
        <f>
IF(ROUND(VALUE(SUBSTITUTE(連結実質赤字比率に係る赤字・黒字の構成分析!G$40,"▲", "-")), 2) &lt; 0, ABS(ROUND(VALUE(SUBSTITUTE(連結実質赤字比率に係る赤字・黒字の構成分析!G$40,"▲", "-")), 2)), NA())</f>
        <v>
#N/A</v>
      </c>
      <c r="E30" s="172">
        <f>
IF(ROUND(VALUE(SUBSTITUTE(連結実質赤字比率に係る赤字・黒字の構成分析!G$40,"▲", "-")), 2) &gt;= 0, ABS(ROUND(VALUE(SUBSTITUTE(連結実質赤字比率に係る赤字・黒字の構成分析!G$40,"▲", "-")), 2)), NA())</f>
        <v>
0.02</v>
      </c>
      <c r="F30" s="172" t="e">
        <f>
IF(ROUND(VALUE(SUBSTITUTE(連結実質赤字比率に係る赤字・黒字の構成分析!H$40,"▲", "-")), 2) &lt; 0, ABS(ROUND(VALUE(SUBSTITUTE(連結実質赤字比率に係る赤字・黒字の構成分析!H$40,"▲", "-")), 2)), NA())</f>
        <v>
#N/A</v>
      </c>
      <c r="G30" s="172">
        <f>
IF(ROUND(VALUE(SUBSTITUTE(連結実質赤字比率に係る赤字・黒字の構成分析!H$40,"▲", "-")), 2) &gt;= 0, ABS(ROUND(VALUE(SUBSTITUTE(連結実質赤字比率に係る赤字・黒字の構成分析!H$40,"▲", "-")), 2)), NA())</f>
        <v>
0.01</v>
      </c>
      <c r="H30" s="172" t="e">
        <f>
IF(ROUND(VALUE(SUBSTITUTE(連結実質赤字比率に係る赤字・黒字の構成分析!I$40,"▲", "-")), 2) &lt; 0, ABS(ROUND(VALUE(SUBSTITUTE(連結実質赤字比率に係る赤字・黒字の構成分析!I$40,"▲", "-")), 2)), NA())</f>
        <v>
#N/A</v>
      </c>
      <c r="I30" s="172">
        <f>
IF(ROUND(VALUE(SUBSTITUTE(連結実質赤字比率に係る赤字・黒字の構成分析!I$40,"▲", "-")), 2) &gt;= 0, ABS(ROUND(VALUE(SUBSTITUTE(連結実質赤字比率に係る赤字・黒字の構成分析!I$40,"▲", "-")), 2)), NA())</f>
        <v>
0.01</v>
      </c>
      <c r="J30" s="172" t="e">
        <f>
IF(ROUND(VALUE(SUBSTITUTE(連結実質赤字比率に係る赤字・黒字の構成分析!J$40,"▲", "-")), 2) &lt; 0, ABS(ROUND(VALUE(SUBSTITUTE(連結実質赤字比率に係る赤字・黒字の構成分析!J$40,"▲", "-")), 2)), NA())</f>
        <v>
#N/A</v>
      </c>
      <c r="K30" s="172">
        <f>
IF(ROUND(VALUE(SUBSTITUTE(連結実質赤字比率に係る赤字・黒字の構成分析!J$40,"▲", "-")), 2) &gt;= 0, ABS(ROUND(VALUE(SUBSTITUTE(連結実質赤字比率に係る赤字・黒字の構成分析!J$40,"▲", "-")), 2)), NA())</f>
        <v>
0</v>
      </c>
    </row>
    <row r="31" spans="1:11" x14ac:dyDescent="0.2">
      <c r="A31" s="172" t="str">
        <f>
IF(連結実質赤字比率に係る赤字・黒字の構成分析!C$39="",NA(),連結実質赤字比率に係る赤字・黒字の構成分析!C$39)</f>
        <v>
介護サービス事業特別会計</v>
      </c>
      <c r="B31" s="172" t="e">
        <f>
IF(ROUND(VALUE(SUBSTITUTE(連結実質赤字比率に係る赤字・黒字の構成分析!F$39,"▲", "-")), 2) &lt; 0, ABS(ROUND(VALUE(SUBSTITUTE(連結実質赤字比率に係る赤字・黒字の構成分析!F$39,"▲", "-")), 2)), NA())</f>
        <v>
#N/A</v>
      </c>
      <c r="C31" s="172">
        <f>
IF(ROUND(VALUE(SUBSTITUTE(連結実質赤字比率に係る赤字・黒字の構成分析!F$39,"▲", "-")), 2) &gt;= 0, ABS(ROUND(VALUE(SUBSTITUTE(連結実質赤字比率に係る赤字・黒字の構成分析!F$39,"▲", "-")), 2)), NA())</f>
        <v>
0</v>
      </c>
      <c r="D31" s="172" t="e">
        <f>
IF(ROUND(VALUE(SUBSTITUTE(連結実質赤字比率に係る赤字・黒字の構成分析!G$39,"▲", "-")), 2) &lt; 0, ABS(ROUND(VALUE(SUBSTITUTE(連結実質赤字比率に係る赤字・黒字の構成分析!G$39,"▲", "-")), 2)), NA())</f>
        <v>
#N/A</v>
      </c>
      <c r="E31" s="172">
        <f>
IF(ROUND(VALUE(SUBSTITUTE(連結実質赤字比率に係る赤字・黒字の構成分析!G$39,"▲", "-")), 2) &gt;= 0, ABS(ROUND(VALUE(SUBSTITUTE(連結実質赤字比率に係る赤字・黒字の構成分析!G$39,"▲", "-")), 2)), NA())</f>
        <v>
0</v>
      </c>
      <c r="F31" s="172" t="e">
        <f>
IF(ROUND(VALUE(SUBSTITUTE(連結実質赤字比率に係る赤字・黒字の構成分析!H$39,"▲", "-")), 2) &lt; 0, ABS(ROUND(VALUE(SUBSTITUTE(連結実質赤字比率に係る赤字・黒字の構成分析!H$39,"▲", "-")), 2)), NA())</f>
        <v>
#N/A</v>
      </c>
      <c r="G31" s="172">
        <f>
IF(ROUND(VALUE(SUBSTITUTE(連結実質赤字比率に係る赤字・黒字の構成分析!H$39,"▲", "-")), 2) &gt;= 0, ABS(ROUND(VALUE(SUBSTITUTE(連結実質赤字比率に係る赤字・黒字の構成分析!H$39,"▲", "-")), 2)), NA())</f>
        <v>
0.03</v>
      </c>
      <c r="H31" s="172" t="e">
        <f>
IF(ROUND(VALUE(SUBSTITUTE(連結実質赤字比率に係る赤字・黒字の構成分析!I$39,"▲", "-")), 2) &lt; 0, ABS(ROUND(VALUE(SUBSTITUTE(連結実質赤字比率に係る赤字・黒字の構成分析!I$39,"▲", "-")), 2)), NA())</f>
        <v>
#N/A</v>
      </c>
      <c r="I31" s="172">
        <f>
IF(ROUND(VALUE(SUBSTITUTE(連結実質赤字比率に係る赤字・黒字の構成分析!I$39,"▲", "-")), 2) &gt;= 0, ABS(ROUND(VALUE(SUBSTITUTE(連結実質赤字比率に係る赤字・黒字の構成分析!I$39,"▲", "-")), 2)), NA())</f>
        <v>
0.05</v>
      </c>
      <c r="J31" s="172" t="e">
        <f>
IF(ROUND(VALUE(SUBSTITUTE(連結実質赤字比率に係る赤字・黒字の構成分析!J$39,"▲", "-")), 2) &lt; 0, ABS(ROUND(VALUE(SUBSTITUTE(連結実質赤字比率に係る赤字・黒字の構成分析!J$39,"▲", "-")), 2)), NA())</f>
        <v>
#N/A</v>
      </c>
      <c r="K31" s="172">
        <f>
IF(ROUND(VALUE(SUBSTITUTE(連結実質赤字比率に係る赤字・黒字の構成分析!J$39,"▲", "-")), 2) &gt;= 0, ABS(ROUND(VALUE(SUBSTITUTE(連結実質赤字比率に係る赤字・黒字の構成分析!J$39,"▲", "-")), 2)), NA())</f>
        <v>
0.01</v>
      </c>
    </row>
    <row r="32" spans="1:11" x14ac:dyDescent="0.2">
      <c r="A32" s="172" t="str">
        <f>
IF(連結実質赤字比率に係る赤字・黒字の構成分析!C$38="",NA(),連結実質赤字比率に係る赤字・黒字の構成分析!C$38)</f>
        <v>
国民健康保険特別会計</v>
      </c>
      <c r="B32" s="172" t="e">
        <f>
IF(ROUND(VALUE(SUBSTITUTE(連結実質赤字比率に係る赤字・黒字の構成分析!F$38,"▲", "-")), 2) &lt; 0, ABS(ROUND(VALUE(SUBSTITUTE(連結実質赤字比率に係る赤字・黒字の構成分析!F$38,"▲", "-")), 2)), NA())</f>
        <v>
#N/A</v>
      </c>
      <c r="C32" s="172">
        <f>
IF(ROUND(VALUE(SUBSTITUTE(連結実質赤字比率に係る赤字・黒字の構成分析!F$38,"▲", "-")), 2) &gt;= 0, ABS(ROUND(VALUE(SUBSTITUTE(連結実質赤字比率に係る赤字・黒字の構成分析!F$38,"▲", "-")), 2)), NA())</f>
        <v>
0.12</v>
      </c>
      <c r="D32" s="172" t="e">
        <f>
IF(ROUND(VALUE(SUBSTITUTE(連結実質赤字比率に係る赤字・黒字の構成分析!G$38,"▲", "-")), 2) &lt; 0, ABS(ROUND(VALUE(SUBSTITUTE(連結実質赤字比率に係る赤字・黒字の構成分析!G$38,"▲", "-")), 2)), NA())</f>
        <v>
#N/A</v>
      </c>
      <c r="E32" s="172">
        <f>
IF(ROUND(VALUE(SUBSTITUTE(連結実質赤字比率に係る赤字・黒字の構成分析!G$38,"▲", "-")), 2) &gt;= 0, ABS(ROUND(VALUE(SUBSTITUTE(連結実質赤字比率に係る赤字・黒字の構成分析!G$38,"▲", "-")), 2)), NA())</f>
        <v>
0.06</v>
      </c>
      <c r="F32" s="172" t="e">
        <f>
IF(ROUND(VALUE(SUBSTITUTE(連結実質赤字比率に係る赤字・黒字の構成分析!H$38,"▲", "-")), 2) &lt; 0, ABS(ROUND(VALUE(SUBSTITUTE(連結実質赤字比率に係る赤字・黒字の構成分析!H$38,"▲", "-")), 2)), NA())</f>
        <v>
#N/A</v>
      </c>
      <c r="G32" s="172">
        <f>
IF(ROUND(VALUE(SUBSTITUTE(連結実質赤字比率に係る赤字・黒字の構成分析!H$38,"▲", "-")), 2) &gt;= 0, ABS(ROUND(VALUE(SUBSTITUTE(連結実質赤字比率に係る赤字・黒字の構成分析!H$38,"▲", "-")), 2)), NA())</f>
        <v>
0.23</v>
      </c>
      <c r="H32" s="172" t="e">
        <f>
IF(ROUND(VALUE(SUBSTITUTE(連結実質赤字比率に係る赤字・黒字の構成分析!I$38,"▲", "-")), 2) &lt; 0, ABS(ROUND(VALUE(SUBSTITUTE(連結実質赤字比率に係る赤字・黒字の構成分析!I$38,"▲", "-")), 2)), NA())</f>
        <v>
#N/A</v>
      </c>
      <c r="I32" s="172">
        <f>
IF(ROUND(VALUE(SUBSTITUTE(連結実質赤字比率に係る赤字・黒字の構成分析!I$38,"▲", "-")), 2) &gt;= 0, ABS(ROUND(VALUE(SUBSTITUTE(連結実質赤字比率に係る赤字・黒字の構成分析!I$38,"▲", "-")), 2)), NA())</f>
        <v>
0.68</v>
      </c>
      <c r="J32" s="172" t="e">
        <f>
IF(ROUND(VALUE(SUBSTITUTE(連結実質赤字比率に係る赤字・黒字の構成分析!J$38,"▲", "-")), 2) &lt; 0, ABS(ROUND(VALUE(SUBSTITUTE(連結実質赤字比率に係る赤字・黒字の構成分析!J$38,"▲", "-")), 2)), NA())</f>
        <v>
#N/A</v>
      </c>
      <c r="K32" s="172">
        <f>
IF(ROUND(VALUE(SUBSTITUTE(連結実質赤字比率に係る赤字・黒字の構成分析!J$38,"▲", "-")), 2) &gt;= 0, ABS(ROUND(VALUE(SUBSTITUTE(連結実質赤字比率に係る赤字・黒字の構成分析!J$38,"▲", "-")), 2)), NA())</f>
        <v>
0.56000000000000005</v>
      </c>
    </row>
    <row r="33" spans="1:16" x14ac:dyDescent="0.2">
      <c r="A33" s="172" t="str">
        <f>
IF(連結実質赤字比率に係る赤字・黒字の構成分析!C$37="",NA(),連結実質赤字比率に係る赤字・黒字の構成分析!C$37)</f>
        <v>
介護保険特別会計</v>
      </c>
      <c r="B33" s="172" t="e">
        <f>
IF(ROUND(VALUE(SUBSTITUTE(連結実質赤字比率に係る赤字・黒字の構成分析!F$37,"▲", "-")), 2) &lt; 0, ABS(ROUND(VALUE(SUBSTITUTE(連結実質赤字比率に係る赤字・黒字の構成分析!F$37,"▲", "-")), 2)), NA())</f>
        <v>
#N/A</v>
      </c>
      <c r="C33" s="172">
        <f>
IF(ROUND(VALUE(SUBSTITUTE(連結実質赤字比率に係る赤字・黒字の構成分析!F$37,"▲", "-")), 2) &gt;= 0, ABS(ROUND(VALUE(SUBSTITUTE(連結実質赤字比率に係る赤字・黒字の構成分析!F$37,"▲", "-")), 2)), NA())</f>
        <v>
0.31</v>
      </c>
      <c r="D33" s="172" t="e">
        <f>
IF(ROUND(VALUE(SUBSTITUTE(連結実質赤字比率に係る赤字・黒字の構成分析!G$37,"▲", "-")), 2) &lt; 0, ABS(ROUND(VALUE(SUBSTITUTE(連結実質赤字比率に係る赤字・黒字の構成分析!G$37,"▲", "-")), 2)), NA())</f>
        <v>
#N/A</v>
      </c>
      <c r="E33" s="172">
        <f>
IF(ROUND(VALUE(SUBSTITUTE(連結実質赤字比率に係る赤字・黒字の構成分析!G$37,"▲", "-")), 2) &gt;= 0, ABS(ROUND(VALUE(SUBSTITUTE(連結実質赤字比率に係る赤字・黒字の構成分析!G$37,"▲", "-")), 2)), NA())</f>
        <v>
0.42</v>
      </c>
      <c r="F33" s="172" t="e">
        <f>
IF(ROUND(VALUE(SUBSTITUTE(連結実質赤字比率に係る赤字・黒字の構成分析!H$37,"▲", "-")), 2) &lt; 0, ABS(ROUND(VALUE(SUBSTITUTE(連結実質赤字比率に係る赤字・黒字の構成分析!H$37,"▲", "-")), 2)), NA())</f>
        <v>
#N/A</v>
      </c>
      <c r="G33" s="172">
        <f>
IF(ROUND(VALUE(SUBSTITUTE(連結実質赤字比率に係る赤字・黒字の構成分析!H$37,"▲", "-")), 2) &gt;= 0, ABS(ROUND(VALUE(SUBSTITUTE(連結実質赤字比率に係る赤字・黒字の構成分析!H$37,"▲", "-")), 2)), NA())</f>
        <v>
0.26</v>
      </c>
      <c r="H33" s="172" t="e">
        <f>
IF(ROUND(VALUE(SUBSTITUTE(連結実質赤字比率に係る赤字・黒字の構成分析!I$37,"▲", "-")), 2) &lt; 0, ABS(ROUND(VALUE(SUBSTITUTE(連結実質赤字比率に係る赤字・黒字の構成分析!I$37,"▲", "-")), 2)), NA())</f>
        <v>
#N/A</v>
      </c>
      <c r="I33" s="172">
        <f>
IF(ROUND(VALUE(SUBSTITUTE(連結実質赤字比率に係る赤字・黒字の構成分析!I$37,"▲", "-")), 2) &gt;= 0, ABS(ROUND(VALUE(SUBSTITUTE(連結実質赤字比率に係る赤字・黒字の構成分析!I$37,"▲", "-")), 2)), NA())</f>
        <v>
0.81</v>
      </c>
      <c r="J33" s="172" t="e">
        <f>
IF(ROUND(VALUE(SUBSTITUTE(連結実質赤字比率に係る赤字・黒字の構成分析!J$37,"▲", "-")), 2) &lt; 0, ABS(ROUND(VALUE(SUBSTITUTE(連結実質赤字比率に係る赤字・黒字の構成分析!J$37,"▲", "-")), 2)), NA())</f>
        <v>
#N/A</v>
      </c>
      <c r="K33" s="172">
        <f>
IF(ROUND(VALUE(SUBSTITUTE(連結実質赤字比率に係る赤字・黒字の構成分析!J$37,"▲", "-")), 2) &gt;= 0, ABS(ROUND(VALUE(SUBSTITUTE(連結実質赤字比率に係る赤字・黒字の構成分析!J$37,"▲", "-")), 2)), NA())</f>
        <v>
0.67</v>
      </c>
    </row>
    <row r="34" spans="1:16" x14ac:dyDescent="0.2">
      <c r="A34" s="172" t="str">
        <f>
IF(連結実質赤字比率に係る赤字・黒字の構成分析!C$36="",NA(),連結実質赤字比率に係る赤字・黒字の構成分析!C$36)</f>
        <v>
下水道事業会計</v>
      </c>
      <c r="B34" s="172" t="e">
        <f>
IF(ROUND(VALUE(SUBSTITUTE(連結実質赤字比率に係る赤字・黒字の構成分析!F$36,"▲", "-")), 2) &lt; 0, ABS(ROUND(VALUE(SUBSTITUTE(連結実質赤字比率に係る赤字・黒字の構成分析!F$36,"▲", "-")), 2)), NA())</f>
        <v>
#VALUE!</v>
      </c>
      <c r="C34" s="172" t="e">
        <f>
IF(ROUND(VALUE(SUBSTITUTE(連結実質赤字比率に係る赤字・黒字の構成分析!F$36,"▲", "-")), 2) &gt;= 0, ABS(ROUND(VALUE(SUBSTITUTE(連結実質赤字比率に係る赤字・黒字の構成分析!F$36,"▲", "-")), 2)), NA())</f>
        <v>
#VALUE!</v>
      </c>
      <c r="D34" s="172" t="e">
        <f>
IF(ROUND(VALUE(SUBSTITUTE(連結実質赤字比率に係る赤字・黒字の構成分析!G$36,"▲", "-")), 2) &lt; 0, ABS(ROUND(VALUE(SUBSTITUTE(連結実質赤字比率に係る赤字・黒字の構成分析!G$36,"▲", "-")), 2)), NA())</f>
        <v>
#VALUE!</v>
      </c>
      <c r="E34" s="172" t="e">
        <f>
IF(ROUND(VALUE(SUBSTITUTE(連結実質赤字比率に係る赤字・黒字の構成分析!G$36,"▲", "-")), 2) &gt;= 0, ABS(ROUND(VALUE(SUBSTITUTE(連結実質赤字比率に係る赤字・黒字の構成分析!G$36,"▲", "-")), 2)), NA())</f>
        <v>
#VALUE!</v>
      </c>
      <c r="F34" s="172" t="e">
        <f>
IF(ROUND(VALUE(SUBSTITUTE(連結実質赤字比率に係る赤字・黒字の構成分析!H$36,"▲", "-")), 2) &lt; 0, ABS(ROUND(VALUE(SUBSTITUTE(連結実質赤字比率に係る赤字・黒字の構成分析!H$36,"▲", "-")), 2)), NA())</f>
        <v>
#VALUE!</v>
      </c>
      <c r="G34" s="172" t="e">
        <f>
IF(ROUND(VALUE(SUBSTITUTE(連結実質赤字比率に係る赤字・黒字の構成分析!H$36,"▲", "-")), 2) &gt;= 0, ABS(ROUND(VALUE(SUBSTITUTE(連結実質赤字比率に係る赤字・黒字の構成分析!H$36,"▲", "-")), 2)), NA())</f>
        <v>
#VALUE!</v>
      </c>
      <c r="H34" s="172" t="e">
        <f>
IF(ROUND(VALUE(SUBSTITUTE(連結実質赤字比率に係る赤字・黒字の構成分析!I$36,"▲", "-")), 2) &lt; 0, ABS(ROUND(VALUE(SUBSTITUTE(連結実質赤字比率に係る赤字・黒字の構成分析!I$36,"▲", "-")), 2)), NA())</f>
        <v>
#N/A</v>
      </c>
      <c r="I34" s="172">
        <f>
IF(ROUND(VALUE(SUBSTITUTE(連結実質赤字比率に係る赤字・黒字の構成分析!I$36,"▲", "-")), 2) &gt;= 0, ABS(ROUND(VALUE(SUBSTITUTE(連結実質赤字比率に係る赤字・黒字の構成分析!I$36,"▲", "-")), 2)), NA())</f>
        <v>
1.7</v>
      </c>
      <c r="J34" s="172" t="e">
        <f>
IF(ROUND(VALUE(SUBSTITUTE(連結実質赤字比率に係る赤字・黒字の構成分析!J$36,"▲", "-")), 2) &lt; 0, ABS(ROUND(VALUE(SUBSTITUTE(連結実質赤字比率に係る赤字・黒字の構成分析!J$36,"▲", "-")), 2)), NA())</f>
        <v>
#N/A</v>
      </c>
      <c r="K34" s="172">
        <f>
IF(ROUND(VALUE(SUBSTITUTE(連結実質赤字比率に係る赤字・黒字の構成分析!J$36,"▲", "-")), 2) &gt;= 0, ABS(ROUND(VALUE(SUBSTITUTE(連結実質赤字比率に係る赤字・黒字の構成分析!J$36,"▲", "-")), 2)), NA())</f>
        <v>
2.2999999999999998</v>
      </c>
    </row>
    <row r="35" spans="1:16" x14ac:dyDescent="0.2">
      <c r="A35" s="172" t="str">
        <f>
IF(連結実質赤字比率に係る赤字・黒字の構成分析!C$35="",NA(),連結実質赤字比率に係る赤字・黒字の構成分析!C$35)</f>
        <v>
一般会計</v>
      </c>
      <c r="B35" s="172" t="e">
        <f>
IF(ROUND(VALUE(SUBSTITUTE(連結実質赤字比率に係る赤字・黒字の構成分析!F$35,"▲", "-")), 2) &lt; 0, ABS(ROUND(VALUE(SUBSTITUTE(連結実質赤字比率に係る赤字・黒字の構成分析!F$35,"▲", "-")), 2)), NA())</f>
        <v>
#N/A</v>
      </c>
      <c r="C35" s="172">
        <f>
IF(ROUND(VALUE(SUBSTITUTE(連結実質赤字比率に係る赤字・黒字の構成分析!F$35,"▲", "-")), 2) &gt;= 0, ABS(ROUND(VALUE(SUBSTITUTE(連結実質赤字比率に係る赤字・黒字の構成分析!F$35,"▲", "-")), 2)), NA())</f>
        <v>
5.24</v>
      </c>
      <c r="D35" s="172" t="e">
        <f>
IF(ROUND(VALUE(SUBSTITUTE(連結実質赤字比率に係る赤字・黒字の構成分析!G$35,"▲", "-")), 2) &lt; 0, ABS(ROUND(VALUE(SUBSTITUTE(連結実質赤字比率に係る赤字・黒字の構成分析!G$35,"▲", "-")), 2)), NA())</f>
        <v>
#N/A</v>
      </c>
      <c r="E35" s="172">
        <f>
IF(ROUND(VALUE(SUBSTITUTE(連結実質赤字比率に係る赤字・黒字の構成分析!G$35,"▲", "-")), 2) &gt;= 0, ABS(ROUND(VALUE(SUBSTITUTE(連結実質赤字比率に係る赤字・黒字の構成分析!G$35,"▲", "-")), 2)), NA())</f>
        <v>
4.1100000000000003</v>
      </c>
      <c r="F35" s="172" t="e">
        <f>
IF(ROUND(VALUE(SUBSTITUTE(連結実質赤字比率に係る赤字・黒字の構成分析!H$35,"▲", "-")), 2) &lt; 0, ABS(ROUND(VALUE(SUBSTITUTE(連結実質赤字比率に係る赤字・黒字の構成分析!H$35,"▲", "-")), 2)), NA())</f>
        <v>
#N/A</v>
      </c>
      <c r="G35" s="172">
        <f>
IF(ROUND(VALUE(SUBSTITUTE(連結実質赤字比率に係る赤字・黒字の構成分析!H$35,"▲", "-")), 2) &gt;= 0, ABS(ROUND(VALUE(SUBSTITUTE(連結実質赤字比率に係る赤字・黒字の構成分析!H$35,"▲", "-")), 2)), NA())</f>
        <v>
4.8499999999999996</v>
      </c>
      <c r="H35" s="172" t="e">
        <f>
IF(ROUND(VALUE(SUBSTITUTE(連結実質赤字比率に係る赤字・黒字の構成分析!I$35,"▲", "-")), 2) &lt; 0, ABS(ROUND(VALUE(SUBSTITUTE(連結実質赤字比率に係る赤字・黒字の構成分析!I$35,"▲", "-")), 2)), NA())</f>
        <v>
#N/A</v>
      </c>
      <c r="I35" s="172">
        <f>
IF(ROUND(VALUE(SUBSTITUTE(連結実質赤字比率に係る赤字・黒字の構成分析!I$35,"▲", "-")), 2) &gt;= 0, ABS(ROUND(VALUE(SUBSTITUTE(連結実質赤字比率に係る赤字・黒字の構成分析!I$35,"▲", "-")), 2)), NA())</f>
        <v>
4.57</v>
      </c>
      <c r="J35" s="172" t="e">
        <f>
IF(ROUND(VALUE(SUBSTITUTE(連結実質赤字比率に係る赤字・黒字の構成分析!J$35,"▲", "-")), 2) &lt; 0, ABS(ROUND(VALUE(SUBSTITUTE(連結実質赤字比率に係る赤字・黒字の構成分析!J$35,"▲", "-")), 2)), NA())</f>
        <v>
#N/A</v>
      </c>
      <c r="K35" s="172">
        <f>
IF(ROUND(VALUE(SUBSTITUTE(連結実質赤字比率に係る赤字・黒字の構成分析!J$35,"▲", "-")), 2) &gt;= 0, ABS(ROUND(VALUE(SUBSTITUTE(連結実質赤字比率に係る赤字・黒字の構成分析!J$35,"▲", "-")), 2)), NA())</f>
        <v>
6.19</v>
      </c>
    </row>
    <row r="36" spans="1:16" x14ac:dyDescent="0.2">
      <c r="A36" s="172" t="str">
        <f>
IF(連結実質赤字比率に係る赤字・黒字の構成分析!C$34="",NA(),連結実質赤字比率に係る赤字・黒字の構成分析!C$34)</f>
        <v>
水道事業会計</v>
      </c>
      <c r="B36" s="172" t="e">
        <f>
IF(ROUND(VALUE(SUBSTITUTE(連結実質赤字比率に係る赤字・黒字の構成分析!F$34,"▲", "-")), 2) &lt; 0, ABS(ROUND(VALUE(SUBSTITUTE(連結実質赤字比率に係る赤字・黒字の構成分析!F$34,"▲", "-")), 2)), NA())</f>
        <v>
#N/A</v>
      </c>
      <c r="C36" s="172">
        <f>
IF(ROUND(VALUE(SUBSTITUTE(連結実質赤字比率に係る赤字・黒字の構成分析!F$34,"▲", "-")), 2) &gt;= 0, ABS(ROUND(VALUE(SUBSTITUTE(連結実質赤字比率に係る赤字・黒字の構成分析!F$34,"▲", "-")), 2)), NA())</f>
        <v>
4.4800000000000004</v>
      </c>
      <c r="D36" s="172" t="e">
        <f>
IF(ROUND(VALUE(SUBSTITUTE(連結実質赤字比率に係る赤字・黒字の構成分析!G$34,"▲", "-")), 2) &lt; 0, ABS(ROUND(VALUE(SUBSTITUTE(連結実質赤字比率に係る赤字・黒字の構成分析!G$34,"▲", "-")), 2)), NA())</f>
        <v>
#N/A</v>
      </c>
      <c r="E36" s="172">
        <f>
IF(ROUND(VALUE(SUBSTITUTE(連結実質赤字比率に係る赤字・黒字の構成分析!G$34,"▲", "-")), 2) &gt;= 0, ABS(ROUND(VALUE(SUBSTITUTE(連結実質赤字比率に係る赤字・黒字の構成分析!G$34,"▲", "-")), 2)), NA())</f>
        <v>
5.0999999999999996</v>
      </c>
      <c r="F36" s="172" t="e">
        <f>
IF(ROUND(VALUE(SUBSTITUTE(連結実質赤字比率に係る赤字・黒字の構成分析!H$34,"▲", "-")), 2) &lt; 0, ABS(ROUND(VALUE(SUBSTITUTE(連結実質赤字比率に係る赤字・黒字の構成分析!H$34,"▲", "-")), 2)), NA())</f>
        <v>
#N/A</v>
      </c>
      <c r="G36" s="172">
        <f>
IF(ROUND(VALUE(SUBSTITUTE(連結実質赤字比率に係る赤字・黒字の構成分析!H$34,"▲", "-")), 2) &gt;= 0, ABS(ROUND(VALUE(SUBSTITUTE(連結実質赤字比率に係る赤字・黒字の構成分析!H$34,"▲", "-")), 2)), NA())</f>
        <v>
5.48</v>
      </c>
      <c r="H36" s="172" t="e">
        <f>
IF(ROUND(VALUE(SUBSTITUTE(連結実質赤字比率に係る赤字・黒字の構成分析!I$34,"▲", "-")), 2) &lt; 0, ABS(ROUND(VALUE(SUBSTITUTE(連結実質赤字比率に係る赤字・黒字の構成分析!I$34,"▲", "-")), 2)), NA())</f>
        <v>
#N/A</v>
      </c>
      <c r="I36" s="172">
        <f>
IF(ROUND(VALUE(SUBSTITUTE(連結実質赤字比率に係る赤字・黒字の構成分析!I$34,"▲", "-")), 2) &gt;= 0, ABS(ROUND(VALUE(SUBSTITUTE(連結実質赤字比率に係る赤字・黒字の構成分析!I$34,"▲", "-")), 2)), NA())</f>
        <v>
5.87</v>
      </c>
      <c r="J36" s="172" t="e">
        <f>
IF(ROUND(VALUE(SUBSTITUTE(連結実質赤字比率に係る赤字・黒字の構成分析!J$34,"▲", "-")), 2) &lt; 0, ABS(ROUND(VALUE(SUBSTITUTE(連結実質赤字比率に係る赤字・黒字の構成分析!J$34,"▲", "-")), 2)), NA())</f>
        <v>
#N/A</v>
      </c>
      <c r="K36" s="172">
        <f>
IF(ROUND(VALUE(SUBSTITUTE(連結実質赤字比率に係る赤字・黒字の構成分析!J$34,"▲", "-")), 2) &gt;= 0, ABS(ROUND(VALUE(SUBSTITUTE(連結実質赤字比率に係る赤字・黒字の構成分析!J$34,"▲", "-")), 2)), NA())</f>
        <v>
6.35</v>
      </c>
    </row>
    <row r="39" spans="1:16" x14ac:dyDescent="0.2">
      <c r="A39" s="141" t="s">
        <v>
60</v>
      </c>
    </row>
    <row r="40" spans="1:16" x14ac:dyDescent="0.2">
      <c r="A40" s="173"/>
      <c r="B40" s="173" t="str">
        <f>
'実質公債費比率（分子）の構造'!K$44</f>
        <v>
H29</v>
      </c>
      <c r="C40" s="173"/>
      <c r="D40" s="173"/>
      <c r="E40" s="173" t="str">
        <f>
'実質公債費比率（分子）の構造'!L$44</f>
        <v>
H30</v>
      </c>
      <c r="F40" s="173"/>
      <c r="G40" s="173"/>
      <c r="H40" s="173" t="str">
        <f>
'実質公債費比率（分子）の構造'!M$44</f>
        <v>
R01</v>
      </c>
      <c r="I40" s="173"/>
      <c r="J40" s="173"/>
      <c r="K40" s="173" t="str">
        <f>
'実質公債費比率（分子）の構造'!N$44</f>
        <v>
R02</v>
      </c>
      <c r="L40" s="173"/>
      <c r="M40" s="173"/>
      <c r="N40" s="173" t="str">
        <f>
'実質公債費比率（分子）の構造'!O$44</f>
        <v>
R03</v>
      </c>
      <c r="O40" s="173"/>
      <c r="P40" s="173"/>
    </row>
    <row r="41" spans="1:16" x14ac:dyDescent="0.2">
      <c r="A41" s="173"/>
      <c r="B41" s="173" t="s">
        <v>
61</v>
      </c>
      <c r="C41" s="173"/>
      <c r="D41" s="173" t="s">
        <v>
62</v>
      </c>
      <c r="E41" s="173" t="s">
        <v>
61</v>
      </c>
      <c r="F41" s="173"/>
      <c r="G41" s="173" t="s">
        <v>
62</v>
      </c>
      <c r="H41" s="173" t="s">
        <v>
61</v>
      </c>
      <c r="I41" s="173"/>
      <c r="J41" s="173" t="s">
        <v>
62</v>
      </c>
      <c r="K41" s="173" t="s">
        <v>
61</v>
      </c>
      <c r="L41" s="173"/>
      <c r="M41" s="173" t="s">
        <v>
62</v>
      </c>
      <c r="N41" s="173" t="s">
        <v>
61</v>
      </c>
      <c r="O41" s="173"/>
      <c r="P41" s="173" t="s">
        <v>
62</v>
      </c>
    </row>
    <row r="42" spans="1:16" x14ac:dyDescent="0.2">
      <c r="A42" s="173" t="s">
        <v>
63</v>
      </c>
      <c r="B42" s="173"/>
      <c r="C42" s="173"/>
      <c r="D42" s="173">
        <f>
'実質公債費比率（分子）の構造'!K$52</f>
        <v>
2453</v>
      </c>
      <c r="E42" s="173"/>
      <c r="F42" s="173"/>
      <c r="G42" s="173">
        <f>
'実質公債費比率（分子）の構造'!L$52</f>
        <v>
2510</v>
      </c>
      <c r="H42" s="173"/>
      <c r="I42" s="173"/>
      <c r="J42" s="173">
        <f>
'実質公債費比率（分子）の構造'!M$52</f>
        <v>
2536</v>
      </c>
      <c r="K42" s="173"/>
      <c r="L42" s="173"/>
      <c r="M42" s="173">
        <f>
'実質公債費比率（分子）の構造'!N$52</f>
        <v>
2502</v>
      </c>
      <c r="N42" s="173"/>
      <c r="O42" s="173"/>
      <c r="P42" s="173">
        <f>
'実質公債費比率（分子）の構造'!O$52</f>
        <v>
2516</v>
      </c>
    </row>
    <row r="43" spans="1:16" x14ac:dyDescent="0.2">
      <c r="A43" s="173" t="s">
        <v>
64</v>
      </c>
      <c r="B43" s="173">
        <f>
'実質公債費比率（分子）の構造'!K$51</f>
        <v>
0</v>
      </c>
      <c r="C43" s="173"/>
      <c r="D43" s="173"/>
      <c r="E43" s="173">
        <f>
'実質公債費比率（分子）の構造'!L$51</f>
        <v>
0</v>
      </c>
      <c r="F43" s="173"/>
      <c r="G43" s="173"/>
      <c r="H43" s="173">
        <f>
'実質公債費比率（分子）の構造'!M$51</f>
        <v>
0</v>
      </c>
      <c r="I43" s="173"/>
      <c r="J43" s="173"/>
      <c r="K43" s="173" t="str">
        <f>
'実質公債費比率（分子）の構造'!N$51</f>
        <v>
-</v>
      </c>
      <c r="L43" s="173"/>
      <c r="M43" s="173"/>
      <c r="N43" s="173" t="str">
        <f>
'実質公債費比率（分子）の構造'!O$51</f>
        <v>
-</v>
      </c>
      <c r="O43" s="173"/>
      <c r="P43" s="173"/>
    </row>
    <row r="44" spans="1:16" x14ac:dyDescent="0.2">
      <c r="A44" s="173" t="s">
        <v>
65</v>
      </c>
      <c r="B44" s="173" t="str">
        <f>
'実質公債費比率（分子）の構造'!K$50</f>
        <v>
-</v>
      </c>
      <c r="C44" s="173"/>
      <c r="D44" s="173"/>
      <c r="E44" s="173" t="str">
        <f>
'実質公債費比率（分子）の構造'!L$50</f>
        <v>
-</v>
      </c>
      <c r="F44" s="173"/>
      <c r="G44" s="173"/>
      <c r="H44" s="173" t="str">
        <f>
'実質公債費比率（分子）の構造'!M$50</f>
        <v>
-</v>
      </c>
      <c r="I44" s="173"/>
      <c r="J44" s="173"/>
      <c r="K44" s="173" t="str">
        <f>
'実質公債費比率（分子）の構造'!N$50</f>
        <v>
-</v>
      </c>
      <c r="L44" s="173"/>
      <c r="M44" s="173"/>
      <c r="N44" s="173" t="str">
        <f>
'実質公債費比率（分子）の構造'!O$50</f>
        <v>
-</v>
      </c>
      <c r="O44" s="173"/>
      <c r="P44" s="173"/>
    </row>
    <row r="45" spans="1:16" x14ac:dyDescent="0.2">
      <c r="A45" s="173" t="s">
        <v>
66</v>
      </c>
      <c r="B45" s="173">
        <f>
'実質公債費比率（分子）の構造'!K$49</f>
        <v>
264</v>
      </c>
      <c r="C45" s="173"/>
      <c r="D45" s="173"/>
      <c r="E45" s="173">
        <f>
'実質公債費比率（分子）の構造'!L$49</f>
        <v>
270</v>
      </c>
      <c r="F45" s="173"/>
      <c r="G45" s="173"/>
      <c r="H45" s="173">
        <f>
'実質公債費比率（分子）の構造'!M$49</f>
        <v>
266</v>
      </c>
      <c r="I45" s="173"/>
      <c r="J45" s="173"/>
      <c r="K45" s="173">
        <f>
'実質公債費比率（分子）の構造'!N$49</f>
        <v>
277</v>
      </c>
      <c r="L45" s="173"/>
      <c r="M45" s="173"/>
      <c r="N45" s="173">
        <f>
'実質公債費比率（分子）の構造'!O$49</f>
        <v>
276</v>
      </c>
      <c r="O45" s="173"/>
      <c r="P45" s="173"/>
    </row>
    <row r="46" spans="1:16" x14ac:dyDescent="0.2">
      <c r="A46" s="173" t="s">
        <v>
67</v>
      </c>
      <c r="B46" s="173">
        <f>
'実質公債費比率（分子）の構造'!K$48</f>
        <v>
645</v>
      </c>
      <c r="C46" s="173"/>
      <c r="D46" s="173"/>
      <c r="E46" s="173">
        <f>
'実質公債費比率（分子）の構造'!L$48</f>
        <v>
658</v>
      </c>
      <c r="F46" s="173"/>
      <c r="G46" s="173"/>
      <c r="H46" s="173">
        <f>
'実質公債費比率（分子）の構造'!M$48</f>
        <v>
661</v>
      </c>
      <c r="I46" s="173"/>
      <c r="J46" s="173"/>
      <c r="K46" s="173">
        <f>
'実質公債費比率（分子）の構造'!N$48</f>
        <v>
477</v>
      </c>
      <c r="L46" s="173"/>
      <c r="M46" s="173"/>
      <c r="N46" s="173">
        <f>
'実質公債費比率（分子）の構造'!O$48</f>
        <v>
504</v>
      </c>
      <c r="O46" s="173"/>
      <c r="P46" s="173"/>
    </row>
    <row r="47" spans="1:16" x14ac:dyDescent="0.2">
      <c r="A47" s="173" t="s">
        <v>
68</v>
      </c>
      <c r="B47" s="173" t="str">
        <f>
'実質公債費比率（分子）の構造'!K$47</f>
        <v>
-</v>
      </c>
      <c r="C47" s="173"/>
      <c r="D47" s="173"/>
      <c r="E47" s="173" t="str">
        <f>
'実質公債費比率（分子）の構造'!L$47</f>
        <v>
-</v>
      </c>
      <c r="F47" s="173"/>
      <c r="G47" s="173"/>
      <c r="H47" s="173" t="str">
        <f>
'実質公債費比率（分子）の構造'!M$47</f>
        <v>
-</v>
      </c>
      <c r="I47" s="173"/>
      <c r="J47" s="173"/>
      <c r="K47" s="173" t="str">
        <f>
'実質公債費比率（分子）の構造'!N$47</f>
        <v>
-</v>
      </c>
      <c r="L47" s="173"/>
      <c r="M47" s="173"/>
      <c r="N47" s="173" t="str">
        <f>
'実質公債費比率（分子）の構造'!O$47</f>
        <v>
-</v>
      </c>
      <c r="O47" s="173"/>
      <c r="P47" s="173"/>
    </row>
    <row r="48" spans="1:16" x14ac:dyDescent="0.2">
      <c r="A48" s="173" t="s">
        <v>
69</v>
      </c>
      <c r="B48" s="173" t="str">
        <f>
'実質公債費比率（分子）の構造'!K$46</f>
        <v>
-</v>
      </c>
      <c r="C48" s="173"/>
      <c r="D48" s="173"/>
      <c r="E48" s="173" t="str">
        <f>
'実質公債費比率（分子）の構造'!L$46</f>
        <v>
-</v>
      </c>
      <c r="F48" s="173"/>
      <c r="G48" s="173"/>
      <c r="H48" s="173" t="str">
        <f>
'実質公債費比率（分子）の構造'!M$46</f>
        <v>
-</v>
      </c>
      <c r="I48" s="173"/>
      <c r="J48" s="173"/>
      <c r="K48" s="173" t="str">
        <f>
'実質公債費比率（分子）の構造'!N$46</f>
        <v>
-</v>
      </c>
      <c r="L48" s="173"/>
      <c r="M48" s="173"/>
      <c r="N48" s="173" t="str">
        <f>
'実質公債費比率（分子）の構造'!O$46</f>
        <v>
-</v>
      </c>
      <c r="O48" s="173"/>
      <c r="P48" s="173"/>
    </row>
    <row r="49" spans="1:16" x14ac:dyDescent="0.2">
      <c r="A49" s="173" t="s">
        <v>
70</v>
      </c>
      <c r="B49" s="173">
        <f>
'実質公債費比率（分子）の構造'!K$45</f>
        <v>
2741</v>
      </c>
      <c r="C49" s="173"/>
      <c r="D49" s="173"/>
      <c r="E49" s="173">
        <f>
'実質公債費比率（分子）の構造'!L$45</f>
        <v>
2928</v>
      </c>
      <c r="F49" s="173"/>
      <c r="G49" s="173"/>
      <c r="H49" s="173">
        <f>
'実質公債費比率（分子）の構造'!M$45</f>
        <v>
2991</v>
      </c>
      <c r="I49" s="173"/>
      <c r="J49" s="173"/>
      <c r="K49" s="173">
        <f>
'実質公債費比率（分子）の構造'!N$45</f>
        <v>
2929</v>
      </c>
      <c r="L49" s="173"/>
      <c r="M49" s="173"/>
      <c r="N49" s="173">
        <f>
'実質公債費比率（分子）の構造'!O$45</f>
        <v>
2832</v>
      </c>
      <c r="O49" s="173"/>
      <c r="P49" s="173"/>
    </row>
    <row r="50" spans="1:16" x14ac:dyDescent="0.2">
      <c r="A50" s="173" t="s">
        <v>
71</v>
      </c>
      <c r="B50" s="173" t="e">
        <f>
NA()</f>
        <v>
#N/A</v>
      </c>
      <c r="C50" s="173">
        <f>
IF(ISNUMBER('実質公債費比率（分子）の構造'!K$53),'実質公債費比率（分子）の構造'!K$53,NA())</f>
        <v>
1197</v>
      </c>
      <c r="D50" s="173" t="e">
        <f>
NA()</f>
        <v>
#N/A</v>
      </c>
      <c r="E50" s="173" t="e">
        <f>
NA()</f>
        <v>
#N/A</v>
      </c>
      <c r="F50" s="173">
        <f>
IF(ISNUMBER('実質公債費比率（分子）の構造'!L$53),'実質公債費比率（分子）の構造'!L$53,NA())</f>
        <v>
1346</v>
      </c>
      <c r="G50" s="173" t="e">
        <f>
NA()</f>
        <v>
#N/A</v>
      </c>
      <c r="H50" s="173" t="e">
        <f>
NA()</f>
        <v>
#N/A</v>
      </c>
      <c r="I50" s="173">
        <f>
IF(ISNUMBER('実質公債費比率（分子）の構造'!M$53),'実質公債費比率（分子）の構造'!M$53,NA())</f>
        <v>
1382</v>
      </c>
      <c r="J50" s="173" t="e">
        <f>
NA()</f>
        <v>
#N/A</v>
      </c>
      <c r="K50" s="173" t="e">
        <f>
NA()</f>
        <v>
#N/A</v>
      </c>
      <c r="L50" s="173">
        <f>
IF(ISNUMBER('実質公債費比率（分子）の構造'!N$53),'実質公債費比率（分子）の構造'!N$53,NA())</f>
        <v>
1181</v>
      </c>
      <c r="M50" s="173" t="e">
        <f>
NA()</f>
        <v>
#N/A</v>
      </c>
      <c r="N50" s="173" t="e">
        <f>
NA()</f>
        <v>
#N/A</v>
      </c>
      <c r="O50" s="173">
        <f>
IF(ISNUMBER('実質公債費比率（分子）の構造'!O$53),'実質公債費比率（分子）の構造'!O$53,NA())</f>
        <v>
1096</v>
      </c>
      <c r="P50" s="173" t="e">
        <f>
NA()</f>
        <v>
#N/A</v>
      </c>
    </row>
    <row r="53" spans="1:16" x14ac:dyDescent="0.2">
      <c r="A53" s="141" t="s">
        <v>
72</v>
      </c>
    </row>
    <row r="54" spans="1:16" x14ac:dyDescent="0.2">
      <c r="A54" s="172"/>
      <c r="B54" s="172" t="str">
        <f>
'将来負担比率（分子）の構造'!I$40</f>
        <v>
H29</v>
      </c>
      <c r="C54" s="172"/>
      <c r="D54" s="172"/>
      <c r="E54" s="172" t="str">
        <f>
'将来負担比率（分子）の構造'!J$40</f>
        <v>
H30</v>
      </c>
      <c r="F54" s="172"/>
      <c r="G54" s="172"/>
      <c r="H54" s="172" t="str">
        <f>
'将来負担比率（分子）の構造'!K$40</f>
        <v>
R01</v>
      </c>
      <c r="I54" s="172"/>
      <c r="J54" s="172"/>
      <c r="K54" s="172" t="str">
        <f>
'将来負担比率（分子）の構造'!L$40</f>
        <v>
R02</v>
      </c>
      <c r="L54" s="172"/>
      <c r="M54" s="172"/>
      <c r="N54" s="172" t="str">
        <f>
'将来負担比率（分子）の構造'!M$40</f>
        <v>
R03</v>
      </c>
      <c r="O54" s="172"/>
      <c r="P54" s="172"/>
    </row>
    <row r="55" spans="1:16" x14ac:dyDescent="0.2">
      <c r="A55" s="172"/>
      <c r="B55" s="172" t="s">
        <v>
73</v>
      </c>
      <c r="C55" s="172"/>
      <c r="D55" s="172" t="s">
        <v>
74</v>
      </c>
      <c r="E55" s="172" t="s">
        <v>
73</v>
      </c>
      <c r="F55" s="172"/>
      <c r="G55" s="172" t="s">
        <v>
74</v>
      </c>
      <c r="H55" s="172" t="s">
        <v>
73</v>
      </c>
      <c r="I55" s="172"/>
      <c r="J55" s="172" t="s">
        <v>
74</v>
      </c>
      <c r="K55" s="172" t="s">
        <v>
73</v>
      </c>
      <c r="L55" s="172"/>
      <c r="M55" s="172" t="s">
        <v>
74</v>
      </c>
      <c r="N55" s="172" t="s">
        <v>
73</v>
      </c>
      <c r="O55" s="172"/>
      <c r="P55" s="172" t="s">
        <v>
74</v>
      </c>
    </row>
    <row r="56" spans="1:16" x14ac:dyDescent="0.2">
      <c r="A56" s="172" t="s">
        <v>
43</v>
      </c>
      <c r="B56" s="172"/>
      <c r="C56" s="172"/>
      <c r="D56" s="172">
        <f>
'将来負担比率（分子）の構造'!I$52</f>
        <v>
30388</v>
      </c>
      <c r="E56" s="172"/>
      <c r="F56" s="172"/>
      <c r="G56" s="172">
        <f>
'将来負担比率（分子）の構造'!J$52</f>
        <v>
30179</v>
      </c>
      <c r="H56" s="172"/>
      <c r="I56" s="172"/>
      <c r="J56" s="172">
        <f>
'将来負担比率（分子）の構造'!K$52</f>
        <v>
29604</v>
      </c>
      <c r="K56" s="172"/>
      <c r="L56" s="172"/>
      <c r="M56" s="172">
        <f>
'将来負担比率（分子）の構造'!L$52</f>
        <v>
29449</v>
      </c>
      <c r="N56" s="172"/>
      <c r="O56" s="172"/>
      <c r="P56" s="172">
        <f>
'将来負担比率（分子）の構造'!M$52</f>
        <v>
28656</v>
      </c>
    </row>
    <row r="57" spans="1:16" x14ac:dyDescent="0.2">
      <c r="A57" s="172" t="s">
        <v>
42</v>
      </c>
      <c r="B57" s="172"/>
      <c r="C57" s="172"/>
      <c r="D57" s="172">
        <f>
'将来負担比率（分子）の構造'!I$51</f>
        <v>
1216</v>
      </c>
      <c r="E57" s="172"/>
      <c r="F57" s="172"/>
      <c r="G57" s="172">
        <f>
'将来負担比率（分子）の構造'!J$51</f>
        <v>
1150</v>
      </c>
      <c r="H57" s="172"/>
      <c r="I57" s="172"/>
      <c r="J57" s="172">
        <f>
'将来負担比率（分子）の構造'!K$51</f>
        <v>
1082</v>
      </c>
      <c r="K57" s="172"/>
      <c r="L57" s="172"/>
      <c r="M57" s="172">
        <f>
'将来負担比率（分子）の構造'!L$51</f>
        <v>
928</v>
      </c>
      <c r="N57" s="172"/>
      <c r="O57" s="172"/>
      <c r="P57" s="172">
        <f>
'将来負担比率（分子）の構造'!M$51</f>
        <v>
806</v>
      </c>
    </row>
    <row r="58" spans="1:16" x14ac:dyDescent="0.2">
      <c r="A58" s="172" t="s">
        <v>
41</v>
      </c>
      <c r="B58" s="172"/>
      <c r="C58" s="172"/>
      <c r="D58" s="172">
        <f>
'将来負担比率（分子）の構造'!I$50</f>
        <v>
5543</v>
      </c>
      <c r="E58" s="172"/>
      <c r="F58" s="172"/>
      <c r="G58" s="172">
        <f>
'将来負担比率（分子）の構造'!J$50</f>
        <v>
5385</v>
      </c>
      <c r="H58" s="172"/>
      <c r="I58" s="172"/>
      <c r="J58" s="172">
        <f>
'将来負担比率（分子）の構造'!K$50</f>
        <v>
5442</v>
      </c>
      <c r="K58" s="172"/>
      <c r="L58" s="172"/>
      <c r="M58" s="172">
        <f>
'将来負担比率（分子）の構造'!L$50</f>
        <v>
5709</v>
      </c>
      <c r="N58" s="172"/>
      <c r="O58" s="172"/>
      <c r="P58" s="172">
        <f>
'将来負担比率（分子）の構造'!M$50</f>
        <v>
7338</v>
      </c>
    </row>
    <row r="59" spans="1:16" x14ac:dyDescent="0.2">
      <c r="A59" s="172" t="s">
        <v>
39</v>
      </c>
      <c r="B59" s="172" t="str">
        <f>
'将来負担比率（分子）の構造'!I$49</f>
        <v>
-</v>
      </c>
      <c r="C59" s="172"/>
      <c r="D59" s="172"/>
      <c r="E59" s="172" t="str">
        <f>
'将来負担比率（分子）の構造'!J$49</f>
        <v>
-</v>
      </c>
      <c r="F59" s="172"/>
      <c r="G59" s="172"/>
      <c r="H59" s="172" t="str">
        <f>
'将来負担比率（分子）の構造'!K$49</f>
        <v>
-</v>
      </c>
      <c r="I59" s="172"/>
      <c r="J59" s="172"/>
      <c r="K59" s="172" t="str">
        <f>
'将来負担比率（分子）の構造'!L$49</f>
        <v>
-</v>
      </c>
      <c r="L59" s="172"/>
      <c r="M59" s="172"/>
      <c r="N59" s="172" t="str">
        <f>
'将来負担比率（分子）の構造'!M$49</f>
        <v>
-</v>
      </c>
      <c r="O59" s="172"/>
      <c r="P59" s="172"/>
    </row>
    <row r="60" spans="1:16" x14ac:dyDescent="0.2">
      <c r="A60" s="172" t="s">
        <v>
38</v>
      </c>
      <c r="B60" s="172" t="str">
        <f>
'将来負担比率（分子）の構造'!I$48</f>
        <v>
-</v>
      </c>
      <c r="C60" s="172"/>
      <c r="D60" s="172"/>
      <c r="E60" s="172" t="str">
        <f>
'将来負担比率（分子）の構造'!J$48</f>
        <v>
-</v>
      </c>
      <c r="F60" s="172"/>
      <c r="G60" s="172"/>
      <c r="H60" s="172" t="str">
        <f>
'将来負担比率（分子）の構造'!K$48</f>
        <v>
-</v>
      </c>
      <c r="I60" s="172"/>
      <c r="J60" s="172"/>
      <c r="K60" s="172" t="str">
        <f>
'将来負担比率（分子）の構造'!L$48</f>
        <v>
-</v>
      </c>
      <c r="L60" s="172"/>
      <c r="M60" s="172"/>
      <c r="N60" s="172" t="str">
        <f>
'将来負担比率（分子）の構造'!M$48</f>
        <v>
-</v>
      </c>
      <c r="O60" s="172"/>
      <c r="P60" s="172"/>
    </row>
    <row r="61" spans="1:16" x14ac:dyDescent="0.2">
      <c r="A61" s="172" t="s">
        <v>
36</v>
      </c>
      <c r="B61" s="172">
        <f>
'将来負担比率（分子）の構造'!I$46</f>
        <v>
21</v>
      </c>
      <c r="C61" s="172"/>
      <c r="D61" s="172"/>
      <c r="E61" s="172">
        <f>
'将来負担比率（分子）の構造'!J$46</f>
        <v>
11</v>
      </c>
      <c r="F61" s="172"/>
      <c r="G61" s="172"/>
      <c r="H61" s="172">
        <f>
'将来負担比率（分子）の構造'!K$46</f>
        <v>
21</v>
      </c>
      <c r="I61" s="172"/>
      <c r="J61" s="172"/>
      <c r="K61" s="172">
        <f>
'将来負担比率（分子）の構造'!L$46</f>
        <v>
11</v>
      </c>
      <c r="L61" s="172"/>
      <c r="M61" s="172"/>
      <c r="N61" s="172">
        <f>
'将来負担比率（分子）の構造'!M$46</f>
        <v>
9</v>
      </c>
      <c r="O61" s="172"/>
      <c r="P61" s="172"/>
    </row>
    <row r="62" spans="1:16" x14ac:dyDescent="0.2">
      <c r="A62" s="172" t="s">
        <v>
35</v>
      </c>
      <c r="B62" s="172">
        <f>
'将来負担比率（分子）の構造'!I$45</f>
        <v>
4692</v>
      </c>
      <c r="C62" s="172"/>
      <c r="D62" s="172"/>
      <c r="E62" s="172">
        <f>
'将来負担比率（分子）の構造'!J$45</f>
        <v>
4525</v>
      </c>
      <c r="F62" s="172"/>
      <c r="G62" s="172"/>
      <c r="H62" s="172">
        <f>
'将来負担比率（分子）の構造'!K$45</f>
        <v>
4534</v>
      </c>
      <c r="I62" s="172"/>
      <c r="J62" s="172"/>
      <c r="K62" s="172">
        <f>
'将来負担比率（分子）の構造'!L$45</f>
        <v>
4365</v>
      </c>
      <c r="L62" s="172"/>
      <c r="M62" s="172"/>
      <c r="N62" s="172">
        <f>
'将来負担比率（分子）の構造'!M$45</f>
        <v>
4402</v>
      </c>
      <c r="O62" s="172"/>
      <c r="P62" s="172"/>
    </row>
    <row r="63" spans="1:16" x14ac:dyDescent="0.2">
      <c r="A63" s="172" t="s">
        <v>
34</v>
      </c>
      <c r="B63" s="172">
        <f>
'将来負担比率（分子）の構造'!I$44</f>
        <v>
1536</v>
      </c>
      <c r="C63" s="172"/>
      <c r="D63" s="172"/>
      <c r="E63" s="172">
        <f>
'将来負担比率（分子）の構造'!J$44</f>
        <v>
1438</v>
      </c>
      <c r="F63" s="172"/>
      <c r="G63" s="172"/>
      <c r="H63" s="172">
        <f>
'将来負担比率（分子）の構造'!K$44</f>
        <v>
1259</v>
      </c>
      <c r="I63" s="172"/>
      <c r="J63" s="172"/>
      <c r="K63" s="172">
        <f>
'将来負担比率（分子）の構造'!L$44</f>
        <v>
1202</v>
      </c>
      <c r="L63" s="172"/>
      <c r="M63" s="172"/>
      <c r="N63" s="172">
        <f>
'将来負担比率（分子）の構造'!M$44</f>
        <v>
1120</v>
      </c>
      <c r="O63" s="172"/>
      <c r="P63" s="172"/>
    </row>
    <row r="64" spans="1:16" x14ac:dyDescent="0.2">
      <c r="A64" s="172" t="s">
        <v>
33</v>
      </c>
      <c r="B64" s="172">
        <f>
'将来負担比率（分子）の構造'!I$43</f>
        <v>
9777</v>
      </c>
      <c r="C64" s="172"/>
      <c r="D64" s="172"/>
      <c r="E64" s="172">
        <f>
'将来負担比率（分子）の構造'!J$43</f>
        <v>
9710</v>
      </c>
      <c r="F64" s="172"/>
      <c r="G64" s="172"/>
      <c r="H64" s="172">
        <f>
'将来負担比率（分子）の構造'!K$43</f>
        <v>
9977</v>
      </c>
      <c r="I64" s="172"/>
      <c r="J64" s="172"/>
      <c r="K64" s="172">
        <f>
'将来負担比率（分子）の構造'!L$43</f>
        <v>
9330</v>
      </c>
      <c r="L64" s="172"/>
      <c r="M64" s="172"/>
      <c r="N64" s="172">
        <f>
'将来負担比率（分子）の構造'!M$43</f>
        <v>
9129</v>
      </c>
      <c r="O64" s="172"/>
      <c r="P64" s="172"/>
    </row>
    <row r="65" spans="1:16" x14ac:dyDescent="0.2">
      <c r="A65" s="172" t="s">
        <v>
32</v>
      </c>
      <c r="B65" s="172">
        <f>
'将来負担比率（分子）の構造'!I$42</f>
        <v>
211</v>
      </c>
      <c r="C65" s="172"/>
      <c r="D65" s="172"/>
      <c r="E65" s="172">
        <f>
'将来負担比率（分子）の構造'!J$42</f>
        <v>
185</v>
      </c>
      <c r="F65" s="172"/>
      <c r="G65" s="172"/>
      <c r="H65" s="172">
        <f>
'将来負担比率（分子）の構造'!K$42</f>
        <v>
160</v>
      </c>
      <c r="I65" s="172"/>
      <c r="J65" s="172"/>
      <c r="K65" s="172">
        <f>
'将来負担比率（分子）の構造'!L$42</f>
        <v>
134</v>
      </c>
      <c r="L65" s="172"/>
      <c r="M65" s="172"/>
      <c r="N65" s="172">
        <f>
'将来負担比率（分子）の構造'!M$42</f>
        <v>
109</v>
      </c>
      <c r="O65" s="172"/>
      <c r="P65" s="172"/>
    </row>
    <row r="66" spans="1:16" x14ac:dyDescent="0.2">
      <c r="A66" s="172" t="s">
        <v>
31</v>
      </c>
      <c r="B66" s="172">
        <f>
'将来負担比率（分子）の構造'!I$41</f>
        <v>
31987</v>
      </c>
      <c r="C66" s="172"/>
      <c r="D66" s="172"/>
      <c r="E66" s="172">
        <f>
'将来負担比率（分子）の構造'!J$41</f>
        <v>
31758</v>
      </c>
      <c r="F66" s="172"/>
      <c r="G66" s="172"/>
      <c r="H66" s="172">
        <f>
'将来負担比率（分子）の構造'!K$41</f>
        <v>
30987</v>
      </c>
      <c r="I66" s="172"/>
      <c r="J66" s="172"/>
      <c r="K66" s="172">
        <f>
'将来負担比率（分子）の構造'!L$41</f>
        <v>
30840</v>
      </c>
      <c r="L66" s="172"/>
      <c r="M66" s="172"/>
      <c r="N66" s="172">
        <f>
'将来負担比率（分子）の構造'!M$41</f>
        <v>
30129</v>
      </c>
      <c r="O66" s="172"/>
      <c r="P66" s="172"/>
    </row>
    <row r="67" spans="1:16" x14ac:dyDescent="0.2">
      <c r="A67" s="172" t="s">
        <v>
75</v>
      </c>
      <c r="B67" s="172" t="e">
        <f>
NA()</f>
        <v>
#N/A</v>
      </c>
      <c r="C67" s="172">
        <f>
IF(ISNUMBER('将来負担比率（分子）の構造'!I$53), IF('将来負担比率（分子）の構造'!I$53 &lt; 0, 0, '将来負担比率（分子）の構造'!I$53), NA())</f>
        <v>
11076</v>
      </c>
      <c r="D67" s="172" t="e">
        <f>
NA()</f>
        <v>
#N/A</v>
      </c>
      <c r="E67" s="172" t="e">
        <f>
NA()</f>
        <v>
#N/A</v>
      </c>
      <c r="F67" s="172">
        <f>
IF(ISNUMBER('将来負担比率（分子）の構造'!J$53), IF('将来負担比率（分子）の構造'!J$53 &lt; 0, 0, '将来負担比率（分子）の構造'!J$53), NA())</f>
        <v>
10913</v>
      </c>
      <c r="G67" s="172" t="e">
        <f>
NA()</f>
        <v>
#N/A</v>
      </c>
      <c r="H67" s="172" t="e">
        <f>
NA()</f>
        <v>
#N/A</v>
      </c>
      <c r="I67" s="172">
        <f>
IF(ISNUMBER('将来負担比率（分子）の構造'!K$53), IF('将来負担比率（分子）の構造'!K$53 &lt; 0, 0, '将来負担比率（分子）の構造'!K$53), NA())</f>
        <v>
10810</v>
      </c>
      <c r="J67" s="172" t="e">
        <f>
NA()</f>
        <v>
#N/A</v>
      </c>
      <c r="K67" s="172" t="e">
        <f>
NA()</f>
        <v>
#N/A</v>
      </c>
      <c r="L67" s="172">
        <f>
IF(ISNUMBER('将来負担比率（分子）の構造'!L$53), IF('将来負担比率（分子）の構造'!L$53 &lt; 0, 0, '将来負担比率（分子）の構造'!L$53), NA())</f>
        <v>
9796</v>
      </c>
      <c r="M67" s="172" t="e">
        <f>
NA()</f>
        <v>
#N/A</v>
      </c>
      <c r="N67" s="172" t="e">
        <f>
NA()</f>
        <v>
#N/A</v>
      </c>
      <c r="O67" s="172">
        <f>
IF(ISNUMBER('将来負担比率（分子）の構造'!M$53), IF('将来負担比率（分子）の構造'!M$53 &lt; 0, 0, '将来負担比率（分子）の構造'!M$53), NA())</f>
        <v>
8097</v>
      </c>
      <c r="P67" s="172" t="e">
        <f>
NA()</f>
        <v>
#N/A</v>
      </c>
    </row>
    <row r="70" spans="1:16" x14ac:dyDescent="0.2">
      <c r="A70" s="174" t="s">
        <v>
76</v>
      </c>
      <c r="B70" s="174"/>
      <c r="C70" s="174"/>
      <c r="D70" s="174"/>
      <c r="E70" s="174"/>
      <c r="F70" s="174"/>
    </row>
    <row r="71" spans="1:16" x14ac:dyDescent="0.2">
      <c r="A71" s="175"/>
      <c r="B71" s="175" t="str">
        <f>
基金残高に係る経年分析!F54</f>
        <v>
R01</v>
      </c>
      <c r="C71" s="175" t="str">
        <f>
基金残高に係る経年分析!G54</f>
        <v>
R02</v>
      </c>
      <c r="D71" s="175" t="str">
        <f>
基金残高に係る経年分析!H54</f>
        <v>
R03</v>
      </c>
    </row>
    <row r="72" spans="1:16" x14ac:dyDescent="0.2">
      <c r="A72" s="175" t="s">
        <v>
77</v>
      </c>
      <c r="B72" s="176">
        <f>
基金残高に係る経年分析!F55</f>
        <v>
2552</v>
      </c>
      <c r="C72" s="176">
        <f>
基金残高に係る経年分析!G55</f>
        <v>
2753</v>
      </c>
      <c r="D72" s="176">
        <f>
基金残高に係る経年分析!H55</f>
        <v>
3933</v>
      </c>
    </row>
    <row r="73" spans="1:16" x14ac:dyDescent="0.2">
      <c r="A73" s="175" t="s">
        <v>
78</v>
      </c>
      <c r="B73" s="176">
        <f>
基金残高に係る経年分析!F56</f>
        <v>
691</v>
      </c>
      <c r="C73" s="176">
        <f>
基金残高に係る経年分析!G56</f>
        <v>
691</v>
      </c>
      <c r="D73" s="176">
        <f>
基金残高に係る経年分析!H56</f>
        <v>
1044</v>
      </c>
    </row>
    <row r="74" spans="1:16" x14ac:dyDescent="0.2">
      <c r="A74" s="175" t="s">
        <v>
79</v>
      </c>
      <c r="B74" s="176">
        <f>
基金残高に係る経年分析!F57</f>
        <v>
1722</v>
      </c>
      <c r="C74" s="176">
        <f>
基金残高に係る経年分析!G57</f>
        <v>
1745</v>
      </c>
      <c r="D74" s="176">
        <f>
基金残高に係る経年分析!H57</f>
        <v>
1746</v>
      </c>
    </row>
  </sheetData>
  <sheetProtection algorithmName="SHA-512" hashValue="gZwlzG9+iFsRmmL51VeW9DxNS97MmPKVanJmXPJ2o8YFbnX2YLjD26dlp/1sa3w0lgbrGRgBCpJAPcuyMirL1g==" saltValue="SqgAnuAdn8a7UiRmTcvUV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政策企画部情報システム課</cp:lastModifiedBy>
  <cp:lastPrinted>2023-03-14T02:19:31Z</cp:lastPrinted>
  <dcterms:created xsi:type="dcterms:W3CDTF">2023-02-20T04:11:25Z</dcterms:created>
  <dcterms:modified xsi:type="dcterms:W3CDTF">2023-03-17T03:48:51Z</dcterms:modified>
  <cp:category/>
</cp:coreProperties>
</file>